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kce\2017\01-2017 P+R Jankovcova\____________PDPS=====\Rozpocet\"/>
    </mc:Choice>
  </mc:AlternateContent>
  <bookViews>
    <workbookView xWindow="0" yWindow="0" windowWidth="27690" windowHeight="12720"/>
  </bookViews>
  <sheets>
    <sheet name="Rekapitulace stavby" sheetId="1" r:id="rId1"/>
    <sheet name="___001_II - Příprava stav..." sheetId="2" r:id="rId2"/>
    <sheet name="___101 - Komunikace - par..." sheetId="3" r:id="rId3"/>
    <sheet name="___102 - Komunikace - odt..." sheetId="4" r:id="rId4"/>
    <sheet name="___201 - Opěrná zeď (Sprá..." sheetId="5" r:id="rId5"/>
    <sheet name="___301.1 - Kanalizační př..." sheetId="6" r:id="rId6"/>
    <sheet name="___301.2 - Kanalizační př..." sheetId="7" r:id="rId7"/>
    <sheet name="___302.1 - Vodovodní příp..." sheetId="8" r:id="rId8"/>
    <sheet name="___302.2 - Vodovodní příp..." sheetId="9" r:id="rId9"/>
    <sheet name="___303 - Hospodaření se s..." sheetId="10" r:id="rId10"/>
    <sheet name="___401 - Osvětlení parkov..." sheetId="11" r:id="rId11"/>
    <sheet name="___402 - Osvětlení odtaho..." sheetId="12" r:id="rId12"/>
    <sheet name="___403 - Elektrická přípo..." sheetId="13" r:id="rId13"/>
    <sheet name="___404 - Přípojka sdělova..." sheetId="14" r:id="rId14"/>
    <sheet name="___405 - Elektronický zab..." sheetId="15" r:id="rId15"/>
    <sheet name="___406.1 - Přeložka kabel..." sheetId="16" r:id="rId16"/>
    <sheet name="___406.2 - Přeložka kabel..." sheetId="17" r:id="rId17"/>
    <sheet name="___407 - Přeložka kabelů ..." sheetId="18" r:id="rId18"/>
    <sheet name="___408 - Příprava pro nab..." sheetId="19" r:id="rId19"/>
    <sheet name="___801 - Sadové úpravy" sheetId="20" r:id="rId20"/>
    <sheet name="___802 - Odborná ochrana ..." sheetId="21" r:id="rId21"/>
    <sheet name="___901 - Vedlejší rozpočt..." sheetId="22" r:id="rId22"/>
    <sheet name="___902 - Ochrana pláně př..." sheetId="23" r:id="rId23"/>
    <sheet name="Pokyny pro vyplnění" sheetId="24" r:id="rId24"/>
  </sheets>
  <definedNames>
    <definedName name="_xlnm._FilterDatabase" localSheetId="1" hidden="1">'___001_II - Příprava stav...'!$C$82:$K$149</definedName>
    <definedName name="_xlnm._FilterDatabase" localSheetId="2" hidden="1">'___101 - Komunikace - par...'!$C$95:$K$312</definedName>
    <definedName name="_xlnm._FilterDatabase" localSheetId="3" hidden="1">'___102 - Komunikace - odt...'!$C$88:$K$238</definedName>
    <definedName name="_xlnm._FilterDatabase" localSheetId="4" hidden="1">'___201 - Opěrná zeď (Sprá...'!$C$87:$K$149</definedName>
    <definedName name="_xlnm._FilterDatabase" localSheetId="5" hidden="1">'___301.1 - Kanalizační př...'!$C$85:$K$227</definedName>
    <definedName name="_xlnm._FilterDatabase" localSheetId="6" hidden="1">'___301.2 - Kanalizační př...'!$C$82:$K$158</definedName>
    <definedName name="_xlnm._FilterDatabase" localSheetId="7" hidden="1">'___302.1 - Vodovodní příp...'!$C$85:$K$216</definedName>
    <definedName name="_xlnm._FilterDatabase" localSheetId="8" hidden="1">'___302.2 - Vodovodní příp...'!$C$85:$K$196</definedName>
    <definedName name="_xlnm._FilterDatabase" localSheetId="9" hidden="1">'___303 - Hospodaření se s...'!$C$91:$K$521</definedName>
    <definedName name="_xlnm._FilterDatabase" localSheetId="10" hidden="1">'___401 - Osvětlení parkov...'!$C$80:$K$127</definedName>
    <definedName name="_xlnm._FilterDatabase" localSheetId="11" hidden="1">'___402 - Osvětlení odtaho...'!$C$80:$K$124</definedName>
    <definedName name="_xlnm._FilterDatabase" localSheetId="12" hidden="1">'___403 - Elektrická přípo...'!$C$79:$K$114</definedName>
    <definedName name="_xlnm._FilterDatabase" localSheetId="13" hidden="1">'___404 - Přípojka sdělova...'!$C$79:$K$140</definedName>
    <definedName name="_xlnm._FilterDatabase" localSheetId="14" hidden="1">'___405 - Elektronický zab...'!$C$80:$K$139</definedName>
    <definedName name="_xlnm._FilterDatabase" localSheetId="15" hidden="1">'___406.1 - Přeložka kabel...'!$C$82:$K$171</definedName>
    <definedName name="_xlnm._FilterDatabase" localSheetId="16" hidden="1">'___406.2 - Přeložka kabel...'!$C$81:$K$127</definedName>
    <definedName name="_xlnm._FilterDatabase" localSheetId="17" hidden="1">'___407 - Přeložka kabelů ...'!$C$80:$K$120</definedName>
    <definedName name="_xlnm._FilterDatabase" localSheetId="18" hidden="1">'___408 - Příprava pro nab...'!$C$79:$K$107</definedName>
    <definedName name="_xlnm._FilterDatabase" localSheetId="19" hidden="1">'___801 - Sadové úpravy'!$C$81:$K$126</definedName>
    <definedName name="_xlnm._FilterDatabase" localSheetId="20" hidden="1">'___802 - Odborná ochrana ...'!$C$78:$K$89</definedName>
    <definedName name="_xlnm._FilterDatabase" localSheetId="21" hidden="1">'___901 - Vedlejší rozpočt...'!$C$81:$K$109</definedName>
    <definedName name="_xlnm._FilterDatabase" localSheetId="22" hidden="1">'___902 - Ochrana pláně př...'!$C$77:$K$102</definedName>
    <definedName name="_xlnm.Print_Titles" localSheetId="1">'___001_II - Příprava stav...'!$82:$82</definedName>
    <definedName name="_xlnm.Print_Titles" localSheetId="2">'___101 - Komunikace - par...'!$95:$95</definedName>
    <definedName name="_xlnm.Print_Titles" localSheetId="3">'___102 - Komunikace - odt...'!$88:$88</definedName>
    <definedName name="_xlnm.Print_Titles" localSheetId="4">'___201 - Opěrná zeď (Sprá...'!$87:$87</definedName>
    <definedName name="_xlnm.Print_Titles" localSheetId="5">'___301.1 - Kanalizační př...'!$85:$85</definedName>
    <definedName name="_xlnm.Print_Titles" localSheetId="6">'___301.2 - Kanalizační př...'!$82:$82</definedName>
    <definedName name="_xlnm.Print_Titles" localSheetId="7">'___302.1 - Vodovodní příp...'!$85:$85</definedName>
    <definedName name="_xlnm.Print_Titles" localSheetId="8">'___302.2 - Vodovodní příp...'!$85:$85</definedName>
    <definedName name="_xlnm.Print_Titles" localSheetId="9">'___303 - Hospodaření se s...'!$91:$91</definedName>
    <definedName name="_xlnm.Print_Titles" localSheetId="10">'___401 - Osvětlení parkov...'!$80:$80</definedName>
    <definedName name="_xlnm.Print_Titles" localSheetId="11">'___402 - Osvětlení odtaho...'!$80:$80</definedName>
    <definedName name="_xlnm.Print_Titles" localSheetId="12">'___403 - Elektrická přípo...'!$79:$79</definedName>
    <definedName name="_xlnm.Print_Titles" localSheetId="13">'___404 - Přípojka sdělova...'!$79:$79</definedName>
    <definedName name="_xlnm.Print_Titles" localSheetId="14">'___405 - Elektronický zab...'!$80:$80</definedName>
    <definedName name="_xlnm.Print_Titles" localSheetId="15">'___406.1 - Přeložka kabel...'!$82:$82</definedName>
    <definedName name="_xlnm.Print_Titles" localSheetId="16">'___406.2 - Přeložka kabel...'!$81:$81</definedName>
    <definedName name="_xlnm.Print_Titles" localSheetId="17">'___407 - Přeložka kabelů ...'!$80:$80</definedName>
    <definedName name="_xlnm.Print_Titles" localSheetId="18">'___408 - Příprava pro nab...'!$79:$79</definedName>
    <definedName name="_xlnm.Print_Titles" localSheetId="19">'___801 - Sadové úpravy'!$81:$81</definedName>
    <definedName name="_xlnm.Print_Titles" localSheetId="20">'___802 - Odborná ochrana ...'!$78:$78</definedName>
    <definedName name="_xlnm.Print_Titles" localSheetId="21">'___901 - Vedlejší rozpočt...'!$81:$81</definedName>
    <definedName name="_xlnm.Print_Titles" localSheetId="22">'___902 - Ochrana pláně př...'!$77:$77</definedName>
    <definedName name="_xlnm.Print_Titles" localSheetId="0">'Rekapitulace stavby'!$49:$49</definedName>
    <definedName name="_xlnm.Print_Area" localSheetId="1">'___001_II - Příprava stav...'!$C$4:$J$36,'___001_II - Příprava stav...'!$C$42:$J$64,'___001_II - Příprava stav...'!$C$70:$K$149</definedName>
    <definedName name="_xlnm.Print_Area" localSheetId="2">'___101 - Komunikace - par...'!$C$4:$J$36,'___101 - Komunikace - par...'!$C$42:$J$77,'___101 - Komunikace - par...'!$C$83:$K$312</definedName>
    <definedName name="_xlnm.Print_Area" localSheetId="3">'___102 - Komunikace - odt...'!$C$4:$J$36,'___102 - Komunikace - odt...'!$C$42:$J$70,'___102 - Komunikace - odt...'!$C$76:$K$238</definedName>
    <definedName name="_xlnm.Print_Area" localSheetId="4">'___201 - Opěrná zeď (Sprá...'!$C$4:$J$36,'___201 - Opěrná zeď (Sprá...'!$C$42:$J$69,'___201 - Opěrná zeď (Sprá...'!$C$75:$K$149</definedName>
    <definedName name="_xlnm.Print_Area" localSheetId="5">'___301.1 - Kanalizační př...'!$C$4:$J$36,'___301.1 - Kanalizační př...'!$C$42:$J$67,'___301.1 - Kanalizační př...'!$C$73:$K$227</definedName>
    <definedName name="_xlnm.Print_Area" localSheetId="6">'___301.2 - Kanalizační př...'!$C$4:$J$36,'___301.2 - Kanalizační př...'!$C$42:$J$64,'___301.2 - Kanalizační př...'!$C$70:$K$158</definedName>
    <definedName name="_xlnm.Print_Area" localSheetId="7">'___302.1 - Vodovodní příp...'!$C$4:$J$36,'___302.1 - Vodovodní příp...'!$C$42:$J$67,'___302.1 - Vodovodní příp...'!$C$73:$K$216</definedName>
    <definedName name="_xlnm.Print_Area" localSheetId="8">'___302.2 - Vodovodní příp...'!$C$4:$J$36,'___302.2 - Vodovodní příp...'!$C$42:$J$67,'___302.2 - Vodovodní příp...'!$C$73:$K$196</definedName>
    <definedName name="_xlnm.Print_Area" localSheetId="9">'___303 - Hospodaření se s...'!$C$4:$J$36,'___303 - Hospodaření se s...'!$C$42:$J$73,'___303 - Hospodaření se s...'!$C$79:$K$521</definedName>
    <definedName name="_xlnm.Print_Area" localSheetId="10">'___401 - Osvětlení parkov...'!$C$4:$J$36,'___401 - Osvětlení parkov...'!$C$42:$J$62,'___401 - Osvětlení parkov...'!$C$68:$K$127</definedName>
    <definedName name="_xlnm.Print_Area" localSheetId="11">'___402 - Osvětlení odtaho...'!$C$4:$J$36,'___402 - Osvětlení odtaho...'!$C$42:$J$62,'___402 - Osvětlení odtaho...'!$C$68:$K$124</definedName>
    <definedName name="_xlnm.Print_Area" localSheetId="12">'___403 - Elektrická přípo...'!$C$4:$J$36,'___403 - Elektrická přípo...'!$C$42:$J$61,'___403 - Elektrická přípo...'!$C$67:$K$114</definedName>
    <definedName name="_xlnm.Print_Area" localSheetId="13">'___404 - Přípojka sdělova...'!$C$4:$J$36,'___404 - Přípojka sdělova...'!$C$42:$J$61,'___404 - Přípojka sdělova...'!$C$67:$K$140</definedName>
    <definedName name="_xlnm.Print_Area" localSheetId="14">'___405 - Elektronický zab...'!$C$4:$J$36,'___405 - Elektronický zab...'!$C$42:$J$62,'___405 - Elektronický zab...'!$C$68:$K$139</definedName>
    <definedName name="_xlnm.Print_Area" localSheetId="15">'___406.1 - Přeložka kabel...'!$C$4:$J$36,'___406.1 - Přeložka kabel...'!$C$42:$J$64,'___406.1 - Přeložka kabel...'!$C$70:$K$171</definedName>
    <definedName name="_xlnm.Print_Area" localSheetId="16">'___406.2 - Přeložka kabel...'!$C$4:$J$36,'___406.2 - Přeložka kabel...'!$C$42:$J$63,'___406.2 - Přeložka kabel...'!$C$69:$K$127</definedName>
    <definedName name="_xlnm.Print_Area" localSheetId="17">'___407 - Přeložka kabelů ...'!$C$4:$J$36,'___407 - Přeložka kabelů ...'!$C$42:$J$62,'___407 - Přeložka kabelů ...'!$C$68:$K$120</definedName>
    <definedName name="_xlnm.Print_Area" localSheetId="18">'___408 - Příprava pro nab...'!$C$4:$J$36,'___408 - Příprava pro nab...'!$C$42:$J$61,'___408 - Příprava pro nab...'!$C$67:$K$107</definedName>
    <definedName name="_xlnm.Print_Area" localSheetId="19">'___801 - Sadové úpravy'!$C$4:$J$36,'___801 - Sadové úpravy'!$C$42:$J$63,'___801 - Sadové úpravy'!$C$69:$K$126</definedName>
    <definedName name="_xlnm.Print_Area" localSheetId="20">'___802 - Odborná ochrana ...'!$C$4:$J$36,'___802 - Odborná ochrana ...'!$C$42:$J$60,'___802 - Odborná ochrana ...'!$C$66:$K$89</definedName>
    <definedName name="_xlnm.Print_Area" localSheetId="21">'___901 - Vedlejší rozpočt...'!$C$4:$J$36,'___901 - Vedlejší rozpočt...'!$C$42:$J$63,'___901 - Vedlejší rozpočt...'!$C$69:$K$109</definedName>
    <definedName name="_xlnm.Print_Area" localSheetId="22">'___902 - Ochrana pláně př...'!$C$4:$J$36,'___902 - Ochrana pláně př...'!$C$42:$J$59,'___902 - Ochrana pláně př...'!$C$65:$K$102</definedName>
    <definedName name="_xlnm.Print_Area" localSheetId="2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stavby'!$C$39:$AQ$74</definedName>
  </definedNames>
  <calcPr calcId="152511"/>
</workbook>
</file>

<file path=xl/calcChain.xml><?xml version="1.0" encoding="utf-8"?>
<calcChain xmlns="http://schemas.openxmlformats.org/spreadsheetml/2006/main">
  <c r="AY73" i="1" l="1"/>
  <c r="AX73" i="1"/>
  <c r="BI102" i="23"/>
  <c r="BH102" i="23"/>
  <c r="BG102" i="23"/>
  <c r="BF102" i="23"/>
  <c r="T102" i="23"/>
  <c r="R102" i="23"/>
  <c r="P102" i="23"/>
  <c r="BK102" i="23"/>
  <c r="J102" i="23"/>
  <c r="BE102" i="23" s="1"/>
  <c r="BI100" i="23"/>
  <c r="BH100" i="23"/>
  <c r="BG100" i="23"/>
  <c r="BF100" i="23"/>
  <c r="T100" i="23"/>
  <c r="R100" i="23"/>
  <c r="P100" i="23"/>
  <c r="BK100" i="23"/>
  <c r="J100" i="23"/>
  <c r="BE100" i="23" s="1"/>
  <c r="BI98" i="23"/>
  <c r="BH98" i="23"/>
  <c r="BG98" i="23"/>
  <c r="BF98" i="23"/>
  <c r="T98" i="23"/>
  <c r="R98" i="23"/>
  <c r="P98" i="23"/>
  <c r="BK98" i="23"/>
  <c r="J98" i="23"/>
  <c r="BE98" i="23" s="1"/>
  <c r="BI96" i="23"/>
  <c r="BH96" i="23"/>
  <c r="BG96" i="23"/>
  <c r="BF96" i="23"/>
  <c r="T96" i="23"/>
  <c r="R96" i="23"/>
  <c r="P96" i="23"/>
  <c r="BK96" i="23"/>
  <c r="J96" i="23"/>
  <c r="BE96" i="23"/>
  <c r="BI94" i="23"/>
  <c r="BH94" i="23"/>
  <c r="BG94" i="23"/>
  <c r="BF94" i="23"/>
  <c r="T94" i="23"/>
  <c r="R94" i="23"/>
  <c r="P94" i="23"/>
  <c r="BK94" i="23"/>
  <c r="J94" i="23"/>
  <c r="BE94" i="23"/>
  <c r="BI92" i="23"/>
  <c r="BH92" i="23"/>
  <c r="BG92" i="23"/>
  <c r="BF92" i="23"/>
  <c r="T92" i="23"/>
  <c r="R92" i="23"/>
  <c r="P92" i="23"/>
  <c r="BK92" i="23"/>
  <c r="J92" i="23"/>
  <c r="BE92" i="23" s="1"/>
  <c r="BI90" i="23"/>
  <c r="BH90" i="23"/>
  <c r="BG90" i="23"/>
  <c r="BF90" i="23"/>
  <c r="T90" i="23"/>
  <c r="R90" i="23"/>
  <c r="P90" i="23"/>
  <c r="BK90" i="23"/>
  <c r="J90" i="23"/>
  <c r="BE90" i="23" s="1"/>
  <c r="BI88" i="23"/>
  <c r="BH88" i="23"/>
  <c r="BG88" i="23"/>
  <c r="BF88" i="23"/>
  <c r="T88" i="23"/>
  <c r="R88" i="23"/>
  <c r="P88" i="23"/>
  <c r="BK88" i="23"/>
  <c r="J88" i="23"/>
  <c r="BE88" i="23"/>
  <c r="BI86" i="23"/>
  <c r="BH86" i="23"/>
  <c r="BG86" i="23"/>
  <c r="BF86" i="23"/>
  <c r="T86" i="23"/>
  <c r="R86" i="23"/>
  <c r="P86" i="23"/>
  <c r="BK86" i="23"/>
  <c r="J86" i="23"/>
  <c r="BE86" i="23"/>
  <c r="BI84" i="23"/>
  <c r="BH84" i="23"/>
  <c r="BG84" i="23"/>
  <c r="BF84" i="23"/>
  <c r="T84" i="23"/>
  <c r="R84" i="23"/>
  <c r="P84" i="23"/>
  <c r="BK84" i="23"/>
  <c r="J84" i="23"/>
  <c r="BE84" i="23" s="1"/>
  <c r="BI81" i="23"/>
  <c r="BH81" i="23"/>
  <c r="F33" i="23" s="1"/>
  <c r="BC73" i="1" s="1"/>
  <c r="BG81" i="23"/>
  <c r="F32" i="23" s="1"/>
  <c r="BB73" i="1" s="1"/>
  <c r="BF81" i="23"/>
  <c r="J31" i="23" s="1"/>
  <c r="AW73" i="1" s="1"/>
  <c r="T81" i="23"/>
  <c r="R81" i="23"/>
  <c r="R80" i="23"/>
  <c r="R79" i="23" s="1"/>
  <c r="R78" i="23" s="1"/>
  <c r="P81" i="23"/>
  <c r="P80" i="23" s="1"/>
  <c r="P79" i="23"/>
  <c r="P78" i="23" s="1"/>
  <c r="AU73" i="1" s="1"/>
  <c r="BK81" i="23"/>
  <c r="BK80" i="23" s="1"/>
  <c r="J81" i="23"/>
  <c r="BE81" i="23"/>
  <c r="J30" i="23" s="1"/>
  <c r="AV73" i="1" s="1"/>
  <c r="J74" i="23"/>
  <c r="F74" i="23"/>
  <c r="F72" i="23"/>
  <c r="E70" i="23"/>
  <c r="J51" i="23"/>
  <c r="F51" i="23"/>
  <c r="F49" i="23"/>
  <c r="E47" i="23"/>
  <c r="J18" i="23"/>
  <c r="E18" i="23"/>
  <c r="F75" i="23"/>
  <c r="F52" i="23"/>
  <c r="J17" i="23"/>
  <c r="J12" i="23"/>
  <c r="J72" i="23" s="1"/>
  <c r="E7" i="23"/>
  <c r="E68" i="23" s="1"/>
  <c r="E45" i="23"/>
  <c r="AY72" i="1"/>
  <c r="AX72" i="1"/>
  <c r="BI109" i="22"/>
  <c r="BH109" i="22"/>
  <c r="BG109" i="22"/>
  <c r="BF109" i="22"/>
  <c r="T109" i="22"/>
  <c r="T108" i="22"/>
  <c r="R109" i="22"/>
  <c r="R108" i="22" s="1"/>
  <c r="P109" i="22"/>
  <c r="P108" i="22" s="1"/>
  <c r="BK109" i="22"/>
  <c r="BK108" i="22"/>
  <c r="J108" i="22" s="1"/>
  <c r="J62" i="22" s="1"/>
  <c r="J109" i="22"/>
  <c r="BE109" i="22" s="1"/>
  <c r="BI107" i="22"/>
  <c r="BH107" i="22"/>
  <c r="BG107" i="22"/>
  <c r="BF107" i="22"/>
  <c r="T107" i="22"/>
  <c r="T106" i="22"/>
  <c r="R107" i="22"/>
  <c r="R106" i="22" s="1"/>
  <c r="P107" i="22"/>
  <c r="P106" i="22" s="1"/>
  <c r="BK107" i="22"/>
  <c r="BK106" i="22"/>
  <c r="J106" i="22" s="1"/>
  <c r="J61" i="22" s="1"/>
  <c r="J107" i="22"/>
  <c r="BE107" i="22" s="1"/>
  <c r="BI105" i="22"/>
  <c r="BH105" i="22"/>
  <c r="BG105" i="22"/>
  <c r="BF105" i="22"/>
  <c r="T105" i="22"/>
  <c r="R105" i="22"/>
  <c r="R102" i="22" s="1"/>
  <c r="P105" i="22"/>
  <c r="BK105" i="22"/>
  <c r="J105" i="22"/>
  <c r="BE105" i="22" s="1"/>
  <c r="BI104" i="22"/>
  <c r="BH104" i="22"/>
  <c r="BG104" i="22"/>
  <c r="BF104" i="22"/>
  <c r="T104" i="22"/>
  <c r="R104" i="22"/>
  <c r="P104" i="22"/>
  <c r="BK104" i="22"/>
  <c r="J104" i="22"/>
  <c r="BE104" i="22"/>
  <c r="BI103" i="22"/>
  <c r="BH103" i="22"/>
  <c r="BG103" i="22"/>
  <c r="BF103" i="22"/>
  <c r="T103" i="22"/>
  <c r="T102" i="22" s="1"/>
  <c r="R103" i="22"/>
  <c r="P103" i="22"/>
  <c r="P102" i="22"/>
  <c r="BK103" i="22"/>
  <c r="BK102" i="22" s="1"/>
  <c r="J102" i="22" s="1"/>
  <c r="J60" i="22" s="1"/>
  <c r="J103" i="22"/>
  <c r="BE103" i="22"/>
  <c r="BI101" i="22"/>
  <c r="BH101" i="22"/>
  <c r="BG101" i="22"/>
  <c r="BF101" i="22"/>
  <c r="T101" i="22"/>
  <c r="R101" i="22"/>
  <c r="P101" i="22"/>
  <c r="BK101" i="22"/>
  <c r="J101" i="22"/>
  <c r="BE101" i="22"/>
  <c r="BI100" i="22"/>
  <c r="BH100" i="22"/>
  <c r="BG100" i="22"/>
  <c r="BF100" i="22"/>
  <c r="T100" i="22"/>
  <c r="R100" i="22"/>
  <c r="P100" i="22"/>
  <c r="BK100" i="22"/>
  <c r="BK97" i="22" s="1"/>
  <c r="J97" i="22" s="1"/>
  <c r="J59" i="22" s="1"/>
  <c r="J100" i="22"/>
  <c r="BE100" i="22" s="1"/>
  <c r="BI99" i="22"/>
  <c r="BH99" i="22"/>
  <c r="BG99" i="22"/>
  <c r="BF99" i="22"/>
  <c r="T99" i="22"/>
  <c r="R99" i="22"/>
  <c r="P99" i="22"/>
  <c r="BK99" i="22"/>
  <c r="J99" i="22"/>
  <c r="BE99" i="22" s="1"/>
  <c r="BI98" i="22"/>
  <c r="BH98" i="22"/>
  <c r="BG98" i="22"/>
  <c r="BF98" i="22"/>
  <c r="T98" i="22"/>
  <c r="T97" i="22" s="1"/>
  <c r="R98" i="22"/>
  <c r="P98" i="22"/>
  <c r="P97" i="22"/>
  <c r="BK98" i="22"/>
  <c r="J98" i="22"/>
  <c r="BE98" i="22"/>
  <c r="BI96" i="22"/>
  <c r="BH96" i="22"/>
  <c r="BG96" i="22"/>
  <c r="BF96" i="22"/>
  <c r="T96" i="22"/>
  <c r="R96" i="22"/>
  <c r="P96" i="22"/>
  <c r="BK96" i="22"/>
  <c r="J96" i="22"/>
  <c r="BE96" i="22"/>
  <c r="BI95" i="22"/>
  <c r="BH95" i="22"/>
  <c r="BG95" i="22"/>
  <c r="BF95" i="22"/>
  <c r="T95" i="22"/>
  <c r="R95" i="22"/>
  <c r="P95" i="22"/>
  <c r="BK95" i="22"/>
  <c r="J95" i="22"/>
  <c r="BE95" i="22"/>
  <c r="BI94" i="22"/>
  <c r="BH94" i="22"/>
  <c r="BG94" i="22"/>
  <c r="BF94" i="22"/>
  <c r="T94" i="22"/>
  <c r="R94" i="22"/>
  <c r="P94" i="22"/>
  <c r="BK94" i="22"/>
  <c r="J94" i="22"/>
  <c r="BE94" i="22" s="1"/>
  <c r="BI93" i="22"/>
  <c r="BH93" i="22"/>
  <c r="BG93" i="22"/>
  <c r="BF93" i="22"/>
  <c r="T93" i="22"/>
  <c r="R93" i="22"/>
  <c r="P93" i="22"/>
  <c r="BK93" i="22"/>
  <c r="J93" i="22"/>
  <c r="BE93" i="22" s="1"/>
  <c r="BI92" i="22"/>
  <c r="BH92" i="22"/>
  <c r="BG92" i="22"/>
  <c r="BF92" i="22"/>
  <c r="T92" i="22"/>
  <c r="R92" i="22"/>
  <c r="P92" i="22"/>
  <c r="BK92" i="22"/>
  <c r="J92" i="22"/>
  <c r="BE92" i="22"/>
  <c r="BI91" i="22"/>
  <c r="BH91" i="22"/>
  <c r="BG91" i="22"/>
  <c r="BF91" i="22"/>
  <c r="T91" i="22"/>
  <c r="R91" i="22"/>
  <c r="P91" i="22"/>
  <c r="BK91" i="22"/>
  <c r="J91" i="22"/>
  <c r="BE91" i="22"/>
  <c r="BI90" i="22"/>
  <c r="BH90" i="22"/>
  <c r="BG90" i="22"/>
  <c r="BF90" i="22"/>
  <c r="T90" i="22"/>
  <c r="R90" i="22"/>
  <c r="P90" i="22"/>
  <c r="BK90" i="22"/>
  <c r="J90" i="22"/>
  <c r="BE90" i="22" s="1"/>
  <c r="BI89" i="22"/>
  <c r="BH89" i="22"/>
  <c r="BG89" i="22"/>
  <c r="BF89" i="22"/>
  <c r="T89" i="22"/>
  <c r="R89" i="22"/>
  <c r="R84" i="22" s="1"/>
  <c r="P89" i="22"/>
  <c r="BK89" i="22"/>
  <c r="J89" i="22"/>
  <c r="BE89" i="22" s="1"/>
  <c r="BI88" i="22"/>
  <c r="BH88" i="22"/>
  <c r="BG88" i="22"/>
  <c r="BF88" i="22"/>
  <c r="T88" i="22"/>
  <c r="R88" i="22"/>
  <c r="P88" i="22"/>
  <c r="BK88" i="22"/>
  <c r="J88" i="22"/>
  <c r="BE88" i="22"/>
  <c r="BI87" i="22"/>
  <c r="BH87" i="22"/>
  <c r="BG87" i="22"/>
  <c r="BF87" i="22"/>
  <c r="T87" i="22"/>
  <c r="R87" i="22"/>
  <c r="P87" i="22"/>
  <c r="BK87" i="22"/>
  <c r="J87" i="22"/>
  <c r="BE87" i="22"/>
  <c r="BI86" i="22"/>
  <c r="BH86" i="22"/>
  <c r="BG86" i="22"/>
  <c r="BF86" i="22"/>
  <c r="T86" i="22"/>
  <c r="R86" i="22"/>
  <c r="P86" i="22"/>
  <c r="BK86" i="22"/>
  <c r="J86" i="22"/>
  <c r="BE86" i="22" s="1"/>
  <c r="BI85" i="22"/>
  <c r="F34" i="22" s="1"/>
  <c r="BD72" i="1" s="1"/>
  <c r="BH85" i="22"/>
  <c r="BG85" i="22"/>
  <c r="F32" i="22" s="1"/>
  <c r="BB72" i="1" s="1"/>
  <c r="BF85" i="22"/>
  <c r="T85" i="22"/>
  <c r="T84" i="22" s="1"/>
  <c r="R85" i="22"/>
  <c r="P85" i="22"/>
  <c r="P84" i="22" s="1"/>
  <c r="BK85" i="22"/>
  <c r="J85" i="22"/>
  <c r="BE85" i="22" s="1"/>
  <c r="J78" i="22"/>
  <c r="F78" i="22"/>
  <c r="F76" i="22"/>
  <c r="E74" i="22"/>
  <c r="J51" i="22"/>
  <c r="F51" i="22"/>
  <c r="F49" i="22"/>
  <c r="E47" i="22"/>
  <c r="J18" i="22"/>
  <c r="E18" i="22"/>
  <c r="F52" i="22" s="1"/>
  <c r="F79" i="22"/>
  <c r="J17" i="22"/>
  <c r="J12" i="22"/>
  <c r="J76" i="22" s="1"/>
  <c r="J49" i="22"/>
  <c r="E7" i="22"/>
  <c r="E72" i="22" s="1"/>
  <c r="E45" i="22"/>
  <c r="AY71" i="1"/>
  <c r="AX71" i="1"/>
  <c r="BI89" i="21"/>
  <c r="BH89" i="21"/>
  <c r="BG89" i="21"/>
  <c r="BF89" i="21"/>
  <c r="T89" i="21"/>
  <c r="R89" i="21"/>
  <c r="P89" i="21"/>
  <c r="BK89" i="21"/>
  <c r="J89" i="21"/>
  <c r="BE89" i="21" s="1"/>
  <c r="BI88" i="21"/>
  <c r="BH88" i="21"/>
  <c r="BG88" i="21"/>
  <c r="BF88" i="21"/>
  <c r="T88" i="21"/>
  <c r="R88" i="21"/>
  <c r="P88" i="21"/>
  <c r="P86" i="21" s="1"/>
  <c r="BK88" i="21"/>
  <c r="J88" i="21"/>
  <c r="BE88" i="21" s="1"/>
  <c r="BI87" i="21"/>
  <c r="BH87" i="21"/>
  <c r="BG87" i="21"/>
  <c r="BF87" i="21"/>
  <c r="T87" i="21"/>
  <c r="T86" i="21" s="1"/>
  <c r="R87" i="21"/>
  <c r="R86" i="21" s="1"/>
  <c r="P87" i="21"/>
  <c r="BK87" i="21"/>
  <c r="BK86" i="21"/>
  <c r="J86" i="21" s="1"/>
  <c r="J59" i="21" s="1"/>
  <c r="J87" i="21"/>
  <c r="BE87" i="21"/>
  <c r="BI85" i="21"/>
  <c r="BH85" i="21"/>
  <c r="BG85" i="21"/>
  <c r="BF85" i="21"/>
  <c r="T85" i="21"/>
  <c r="R85" i="21"/>
  <c r="P85" i="21"/>
  <c r="BK85" i="21"/>
  <c r="J85" i="21"/>
  <c r="BE85" i="21"/>
  <c r="BI84" i="21"/>
  <c r="BH84" i="21"/>
  <c r="BG84" i="21"/>
  <c r="BF84" i="21"/>
  <c r="T84" i="21"/>
  <c r="R84" i="21"/>
  <c r="P84" i="21"/>
  <c r="BK84" i="21"/>
  <c r="J84" i="21"/>
  <c r="BE84" i="21"/>
  <c r="BI83" i="21"/>
  <c r="BH83" i="21"/>
  <c r="BG83" i="21"/>
  <c r="BF83" i="21"/>
  <c r="T83" i="21"/>
  <c r="R83" i="21"/>
  <c r="P83" i="21"/>
  <c r="BK83" i="21"/>
  <c r="J83" i="21"/>
  <c r="BE83" i="21" s="1"/>
  <c r="BI82" i="21"/>
  <c r="F34" i="21" s="1"/>
  <c r="BD71" i="1" s="1"/>
  <c r="BH82" i="21"/>
  <c r="F33" i="21" s="1"/>
  <c r="BC71" i="1" s="1"/>
  <c r="BG82" i="21"/>
  <c r="BF82" i="21"/>
  <c r="J31" i="21" s="1"/>
  <c r="AW71" i="1" s="1"/>
  <c r="T82" i="21"/>
  <c r="T81" i="21" s="1"/>
  <c r="T80" i="21" s="1"/>
  <c r="T79" i="21" s="1"/>
  <c r="R82" i="21"/>
  <c r="R81" i="21"/>
  <c r="R80" i="21" s="1"/>
  <c r="P82" i="21"/>
  <c r="P81" i="21" s="1"/>
  <c r="P80" i="21" s="1"/>
  <c r="P79" i="21" s="1"/>
  <c r="AU71" i="1" s="1"/>
  <c r="BK82" i="21"/>
  <c r="BK81" i="21" s="1"/>
  <c r="J82" i="21"/>
  <c r="BE82" i="21" s="1"/>
  <c r="J75" i="21"/>
  <c r="F75" i="21"/>
  <c r="F73" i="21"/>
  <c r="E71" i="21"/>
  <c r="J51" i="21"/>
  <c r="F51" i="21"/>
  <c r="F49" i="21"/>
  <c r="E47" i="21"/>
  <c r="J18" i="21"/>
  <c r="E18" i="21"/>
  <c r="F76" i="21"/>
  <c r="F52" i="21"/>
  <c r="J17" i="21"/>
  <c r="J12" i="21"/>
  <c r="J73" i="21" s="1"/>
  <c r="J49" i="21"/>
  <c r="E7" i="21"/>
  <c r="E69" i="21" s="1"/>
  <c r="E45" i="21"/>
  <c r="AY70" i="1"/>
  <c r="AX70" i="1"/>
  <c r="BI126" i="20"/>
  <c r="BH126" i="20"/>
  <c r="BG126" i="20"/>
  <c r="BF126" i="20"/>
  <c r="T126" i="20"/>
  <c r="R126" i="20"/>
  <c r="P126" i="20"/>
  <c r="BK126" i="20"/>
  <c r="J126" i="20"/>
  <c r="BE126" i="20" s="1"/>
  <c r="BI125" i="20"/>
  <c r="BH125" i="20"/>
  <c r="BG125" i="20"/>
  <c r="BF125" i="20"/>
  <c r="T125" i="20"/>
  <c r="T124" i="20" s="1"/>
  <c r="R125" i="20"/>
  <c r="R124" i="20" s="1"/>
  <c r="P125" i="20"/>
  <c r="P124" i="20" s="1"/>
  <c r="BK125" i="20"/>
  <c r="BK124" i="20"/>
  <c r="J124" i="20" s="1"/>
  <c r="J62" i="20" s="1"/>
  <c r="J125" i="20"/>
  <c r="BE125" i="20"/>
  <c r="BI122" i="20"/>
  <c r="BH122" i="20"/>
  <c r="BG122" i="20"/>
  <c r="BF122" i="20"/>
  <c r="T122" i="20"/>
  <c r="R122" i="20"/>
  <c r="P122" i="20"/>
  <c r="BK122" i="20"/>
  <c r="J122" i="20"/>
  <c r="BE122" i="20" s="1"/>
  <c r="BI121" i="20"/>
  <c r="BH121" i="20"/>
  <c r="BG121" i="20"/>
  <c r="BF121" i="20"/>
  <c r="T121" i="20"/>
  <c r="R121" i="20"/>
  <c r="P121" i="20"/>
  <c r="BK121" i="20"/>
  <c r="J121" i="20"/>
  <c r="BE121" i="20"/>
  <c r="BI120" i="20"/>
  <c r="BH120" i="20"/>
  <c r="BG120" i="20"/>
  <c r="BF120" i="20"/>
  <c r="T120" i="20"/>
  <c r="T119" i="20" s="1"/>
  <c r="R120" i="20"/>
  <c r="R119" i="20"/>
  <c r="P120" i="20"/>
  <c r="P119" i="20" s="1"/>
  <c r="BK120" i="20"/>
  <c r="BK119" i="20" s="1"/>
  <c r="J119" i="20" s="1"/>
  <c r="J61" i="20" s="1"/>
  <c r="J120" i="20"/>
  <c r="BE120" i="20" s="1"/>
  <c r="BI118" i="20"/>
  <c r="BH118" i="20"/>
  <c r="BG118" i="20"/>
  <c r="BF118" i="20"/>
  <c r="T118" i="20"/>
  <c r="R118" i="20"/>
  <c r="P118" i="20"/>
  <c r="BK118" i="20"/>
  <c r="J118" i="20"/>
  <c r="BE118" i="20" s="1"/>
  <c r="BI117" i="20"/>
  <c r="BH117" i="20"/>
  <c r="BG117" i="20"/>
  <c r="BF117" i="20"/>
  <c r="T117" i="20"/>
  <c r="R117" i="20"/>
  <c r="P117" i="20"/>
  <c r="BK117" i="20"/>
  <c r="J117" i="20"/>
  <c r="BE117" i="20" s="1"/>
  <c r="BI116" i="20"/>
  <c r="BH116" i="20"/>
  <c r="BG116" i="20"/>
  <c r="BF116" i="20"/>
  <c r="T116" i="20"/>
  <c r="R116" i="20"/>
  <c r="P116" i="20"/>
  <c r="BK116" i="20"/>
  <c r="J116" i="20"/>
  <c r="BE116" i="20" s="1"/>
  <c r="BI115" i="20"/>
  <c r="BH115" i="20"/>
  <c r="BG115" i="20"/>
  <c r="BF115" i="20"/>
  <c r="T115" i="20"/>
  <c r="R115" i="20"/>
  <c r="P115" i="20"/>
  <c r="BK115" i="20"/>
  <c r="J115" i="20"/>
  <c r="BE115" i="20"/>
  <c r="BI114" i="20"/>
  <c r="BH114" i="20"/>
  <c r="BG114" i="20"/>
  <c r="BF114" i="20"/>
  <c r="T114" i="20"/>
  <c r="R114" i="20"/>
  <c r="P114" i="20"/>
  <c r="BK114" i="20"/>
  <c r="J114" i="20"/>
  <c r="BE114" i="20" s="1"/>
  <c r="BI112" i="20"/>
  <c r="BH112" i="20"/>
  <c r="BG112" i="20"/>
  <c r="BF112" i="20"/>
  <c r="T112" i="20"/>
  <c r="R112" i="20"/>
  <c r="P112" i="20"/>
  <c r="BK112" i="20"/>
  <c r="J112" i="20"/>
  <c r="BE112" i="20" s="1"/>
  <c r="BI111" i="20"/>
  <c r="BH111" i="20"/>
  <c r="BG111" i="20"/>
  <c r="BF111" i="20"/>
  <c r="T111" i="20"/>
  <c r="R111" i="20"/>
  <c r="P111" i="20"/>
  <c r="BK111" i="20"/>
  <c r="J111" i="20"/>
  <c r="BE111" i="20" s="1"/>
  <c r="BI110" i="20"/>
  <c r="BH110" i="20"/>
  <c r="BG110" i="20"/>
  <c r="BF110" i="20"/>
  <c r="T110" i="20"/>
  <c r="T109" i="20" s="1"/>
  <c r="R110" i="20"/>
  <c r="R109" i="20" s="1"/>
  <c r="P110" i="20"/>
  <c r="P109" i="20"/>
  <c r="BK110" i="20"/>
  <c r="J110" i="20"/>
  <c r="BE110" i="20"/>
  <c r="BI108" i="20"/>
  <c r="BH108" i="20"/>
  <c r="BG108" i="20"/>
  <c r="BF108" i="20"/>
  <c r="T108" i="20"/>
  <c r="R108" i="20"/>
  <c r="P108" i="20"/>
  <c r="BK108" i="20"/>
  <c r="J108" i="20"/>
  <c r="BE108" i="20"/>
  <c r="BI107" i="20"/>
  <c r="BH107" i="20"/>
  <c r="BG107" i="20"/>
  <c r="BF107" i="20"/>
  <c r="T107" i="20"/>
  <c r="R107" i="20"/>
  <c r="P107" i="20"/>
  <c r="BK107" i="20"/>
  <c r="J107" i="20"/>
  <c r="BE107" i="20" s="1"/>
  <c r="BI106" i="20"/>
  <c r="BH106" i="20"/>
  <c r="BG106" i="20"/>
  <c r="BF106" i="20"/>
  <c r="T106" i="20"/>
  <c r="T105" i="20"/>
  <c r="R106" i="20"/>
  <c r="R105" i="20" s="1"/>
  <c r="P106" i="20"/>
  <c r="P105" i="20" s="1"/>
  <c r="BK106" i="20"/>
  <c r="J106" i="20"/>
  <c r="BE106" i="20" s="1"/>
  <c r="BI103" i="20"/>
  <c r="BH103" i="20"/>
  <c r="BG103" i="20"/>
  <c r="BF103" i="20"/>
  <c r="T103" i="20"/>
  <c r="R103" i="20"/>
  <c r="P103" i="20"/>
  <c r="BK103" i="20"/>
  <c r="J103" i="20"/>
  <c r="BE103" i="20" s="1"/>
  <c r="BI101" i="20"/>
  <c r="BH101" i="20"/>
  <c r="BG101" i="20"/>
  <c r="BF101" i="20"/>
  <c r="T101" i="20"/>
  <c r="R101" i="20"/>
  <c r="P101" i="20"/>
  <c r="BK101" i="20"/>
  <c r="J101" i="20"/>
  <c r="BE101" i="20" s="1"/>
  <c r="BI99" i="20"/>
  <c r="BH99" i="20"/>
  <c r="BG99" i="20"/>
  <c r="BF99" i="20"/>
  <c r="T99" i="20"/>
  <c r="R99" i="20"/>
  <c r="P99" i="20"/>
  <c r="BK99" i="20"/>
  <c r="J99" i="20"/>
  <c r="BE99" i="20"/>
  <c r="BI97" i="20"/>
  <c r="BH97" i="20"/>
  <c r="BG97" i="20"/>
  <c r="BF97" i="20"/>
  <c r="T97" i="20"/>
  <c r="R97" i="20"/>
  <c r="P97" i="20"/>
  <c r="BK97" i="20"/>
  <c r="J97" i="20"/>
  <c r="BE97" i="20" s="1"/>
  <c r="BI95" i="20"/>
  <c r="BH95" i="20"/>
  <c r="BG95" i="20"/>
  <c r="BF95" i="20"/>
  <c r="T95" i="20"/>
  <c r="R95" i="20"/>
  <c r="P95" i="20"/>
  <c r="BK95" i="20"/>
  <c r="J95" i="20"/>
  <c r="BE95" i="20" s="1"/>
  <c r="BI93" i="20"/>
  <c r="BH93" i="20"/>
  <c r="BG93" i="20"/>
  <c r="BF93" i="20"/>
  <c r="T93" i="20"/>
  <c r="R93" i="20"/>
  <c r="P93" i="20"/>
  <c r="BK93" i="20"/>
  <c r="J93" i="20"/>
  <c r="BE93" i="20" s="1"/>
  <c r="BI92" i="20"/>
  <c r="BH92" i="20"/>
  <c r="BG92" i="20"/>
  <c r="BF92" i="20"/>
  <c r="T92" i="20"/>
  <c r="R92" i="20"/>
  <c r="P92" i="20"/>
  <c r="BK92" i="20"/>
  <c r="J92" i="20"/>
  <c r="BE92" i="20"/>
  <c r="BI90" i="20"/>
  <c r="BH90" i="20"/>
  <c r="BG90" i="20"/>
  <c r="BF90" i="20"/>
  <c r="T90" i="20"/>
  <c r="R90" i="20"/>
  <c r="P90" i="20"/>
  <c r="BK90" i="20"/>
  <c r="BK84" i="20" s="1"/>
  <c r="J90" i="20"/>
  <c r="BE90" i="20" s="1"/>
  <c r="BI88" i="20"/>
  <c r="BH88" i="20"/>
  <c r="BG88" i="20"/>
  <c r="BF88" i="20"/>
  <c r="T88" i="20"/>
  <c r="R88" i="20"/>
  <c r="P88" i="20"/>
  <c r="BK88" i="20"/>
  <c r="J88" i="20"/>
  <c r="BE88" i="20" s="1"/>
  <c r="BI87" i="20"/>
  <c r="BH87" i="20"/>
  <c r="BG87" i="20"/>
  <c r="BF87" i="20"/>
  <c r="T87" i="20"/>
  <c r="R87" i="20"/>
  <c r="P87" i="20"/>
  <c r="BK87" i="20"/>
  <c r="J87" i="20"/>
  <c r="BE87" i="20" s="1"/>
  <c r="BI86" i="20"/>
  <c r="BH86" i="20"/>
  <c r="BG86" i="20"/>
  <c r="BF86" i="20"/>
  <c r="T86" i="20"/>
  <c r="R86" i="20"/>
  <c r="P86" i="20"/>
  <c r="BK86" i="20"/>
  <c r="J86" i="20"/>
  <c r="BE86" i="20"/>
  <c r="BI85" i="20"/>
  <c r="F34" i="20" s="1"/>
  <c r="BD70" i="1" s="1"/>
  <c r="BH85" i="20"/>
  <c r="BG85" i="20"/>
  <c r="F32" i="20"/>
  <c r="BB70" i="1" s="1"/>
  <c r="BF85" i="20"/>
  <c r="T85" i="20"/>
  <c r="T84" i="20"/>
  <c r="R85" i="20"/>
  <c r="R84" i="20" s="1"/>
  <c r="P85" i="20"/>
  <c r="P84" i="20"/>
  <c r="P83" i="20" s="1"/>
  <c r="P82" i="20" s="1"/>
  <c r="AU70" i="1" s="1"/>
  <c r="BK85" i="20"/>
  <c r="J85" i="20"/>
  <c r="BE85" i="20" s="1"/>
  <c r="J78" i="20"/>
  <c r="F78" i="20"/>
  <c r="F76" i="20"/>
  <c r="E74" i="20"/>
  <c r="J51" i="20"/>
  <c r="F51" i="20"/>
  <c r="F49" i="20"/>
  <c r="E47" i="20"/>
  <c r="J18" i="20"/>
  <c r="E18" i="20"/>
  <c r="J17" i="20"/>
  <c r="J12" i="20"/>
  <c r="J76" i="20"/>
  <c r="J49" i="20"/>
  <c r="E7" i="20"/>
  <c r="E45" i="20" s="1"/>
  <c r="E72" i="20"/>
  <c r="AY69" i="1"/>
  <c r="AX69" i="1"/>
  <c r="BI107" i="19"/>
  <c r="BH107" i="19"/>
  <c r="BG107" i="19"/>
  <c r="BF107" i="19"/>
  <c r="T107" i="19"/>
  <c r="R107" i="19"/>
  <c r="P107" i="19"/>
  <c r="BK107" i="19"/>
  <c r="J107" i="19"/>
  <c r="BE107" i="19"/>
  <c r="BI106" i="19"/>
  <c r="BH106" i="19"/>
  <c r="BG106" i="19"/>
  <c r="BF106" i="19"/>
  <c r="T106" i="19"/>
  <c r="R106" i="19"/>
  <c r="P106" i="19"/>
  <c r="BK106" i="19"/>
  <c r="J106" i="19"/>
  <c r="BE106" i="19" s="1"/>
  <c r="BI105" i="19"/>
  <c r="BH105" i="19"/>
  <c r="BG105" i="19"/>
  <c r="BF105" i="19"/>
  <c r="T105" i="19"/>
  <c r="R105" i="19"/>
  <c r="P105" i="19"/>
  <c r="BK105" i="19"/>
  <c r="J105" i="19"/>
  <c r="BE105" i="19" s="1"/>
  <c r="BI104" i="19"/>
  <c r="BH104" i="19"/>
  <c r="BG104" i="19"/>
  <c r="BF104" i="19"/>
  <c r="T104" i="19"/>
  <c r="R104" i="19"/>
  <c r="P104" i="19"/>
  <c r="BK104" i="19"/>
  <c r="J104" i="19"/>
  <c r="BE104" i="19"/>
  <c r="BI103" i="19"/>
  <c r="BH103" i="19"/>
  <c r="BG103" i="19"/>
  <c r="BF103" i="19"/>
  <c r="T103" i="19"/>
  <c r="R103" i="19"/>
  <c r="P103" i="19"/>
  <c r="BK103" i="19"/>
  <c r="J103" i="19"/>
  <c r="BE103" i="19"/>
  <c r="BI102" i="19"/>
  <c r="BH102" i="19"/>
  <c r="BG102" i="19"/>
  <c r="BF102" i="19"/>
  <c r="T102" i="19"/>
  <c r="R102" i="19"/>
  <c r="P102" i="19"/>
  <c r="BK102" i="19"/>
  <c r="BK100" i="19" s="1"/>
  <c r="J100" i="19" s="1"/>
  <c r="J60" i="19" s="1"/>
  <c r="J102" i="19"/>
  <c r="BE102" i="19" s="1"/>
  <c r="BI101" i="19"/>
  <c r="BH101" i="19"/>
  <c r="BG101" i="19"/>
  <c r="BF101" i="19"/>
  <c r="T101" i="19"/>
  <c r="R101" i="19"/>
  <c r="R100" i="19" s="1"/>
  <c r="R81" i="19" s="1"/>
  <c r="R80" i="19" s="1"/>
  <c r="P101" i="19"/>
  <c r="P100" i="19" s="1"/>
  <c r="BK101" i="19"/>
  <c r="J101" i="19"/>
  <c r="BE101" i="19"/>
  <c r="BI99" i="19"/>
  <c r="BH99" i="19"/>
  <c r="BG99" i="19"/>
  <c r="BF99" i="19"/>
  <c r="T99" i="19"/>
  <c r="R99" i="19"/>
  <c r="P99" i="19"/>
  <c r="BK99" i="19"/>
  <c r="J99" i="19"/>
  <c r="BE99" i="19" s="1"/>
  <c r="BI98" i="19"/>
  <c r="BH98" i="19"/>
  <c r="BG98" i="19"/>
  <c r="BF98" i="19"/>
  <c r="T98" i="19"/>
  <c r="R98" i="19"/>
  <c r="P98" i="19"/>
  <c r="BK98" i="19"/>
  <c r="J98" i="19"/>
  <c r="BE98" i="19"/>
  <c r="BI97" i="19"/>
  <c r="BH97" i="19"/>
  <c r="BG97" i="19"/>
  <c r="BF97" i="19"/>
  <c r="T97" i="19"/>
  <c r="R97" i="19"/>
  <c r="P97" i="19"/>
  <c r="BK97" i="19"/>
  <c r="J97" i="19"/>
  <c r="BE97" i="19"/>
  <c r="BI96" i="19"/>
  <c r="BH96" i="19"/>
  <c r="BG96" i="19"/>
  <c r="BF96" i="19"/>
  <c r="T96" i="19"/>
  <c r="R96" i="19"/>
  <c r="P96" i="19"/>
  <c r="BK96" i="19"/>
  <c r="J96" i="19"/>
  <c r="BE96" i="19" s="1"/>
  <c r="BI95" i="19"/>
  <c r="BH95" i="19"/>
  <c r="BG95" i="19"/>
  <c r="BF95" i="19"/>
  <c r="T95" i="19"/>
  <c r="R95" i="19"/>
  <c r="P95" i="19"/>
  <c r="BK95" i="19"/>
  <c r="J95" i="19"/>
  <c r="BE95" i="19" s="1"/>
  <c r="BI94" i="19"/>
  <c r="BH94" i="19"/>
  <c r="BG94" i="19"/>
  <c r="BF94" i="19"/>
  <c r="T94" i="19"/>
  <c r="R94" i="19"/>
  <c r="P94" i="19"/>
  <c r="BK94" i="19"/>
  <c r="J94" i="19"/>
  <c r="BE94" i="19"/>
  <c r="BI93" i="19"/>
  <c r="BH93" i="19"/>
  <c r="BG93" i="19"/>
  <c r="BF93" i="19"/>
  <c r="T93" i="19"/>
  <c r="R93" i="19"/>
  <c r="P93" i="19"/>
  <c r="BK93" i="19"/>
  <c r="J93" i="19"/>
  <c r="BE93" i="19"/>
  <c r="BI92" i="19"/>
  <c r="BH92" i="19"/>
  <c r="BG92" i="19"/>
  <c r="BF92" i="19"/>
  <c r="T92" i="19"/>
  <c r="R92" i="19"/>
  <c r="R91" i="19"/>
  <c r="P92" i="19"/>
  <c r="BK92" i="19"/>
  <c r="BK91" i="19" s="1"/>
  <c r="J91" i="19" s="1"/>
  <c r="J59" i="19" s="1"/>
  <c r="J92" i="19"/>
  <c r="BE92" i="19" s="1"/>
  <c r="BI90" i="19"/>
  <c r="BH90" i="19"/>
  <c r="BG90" i="19"/>
  <c r="BF90" i="19"/>
  <c r="T90" i="19"/>
  <c r="R90" i="19"/>
  <c r="P90" i="19"/>
  <c r="BK90" i="19"/>
  <c r="J90" i="19"/>
  <c r="BE90" i="19" s="1"/>
  <c r="BI89" i="19"/>
  <c r="BH89" i="19"/>
  <c r="BG89" i="19"/>
  <c r="BF89" i="19"/>
  <c r="T89" i="19"/>
  <c r="R89" i="19"/>
  <c r="P89" i="19"/>
  <c r="BK89" i="19"/>
  <c r="J89" i="19"/>
  <c r="BE89" i="19" s="1"/>
  <c r="BI88" i="19"/>
  <c r="BH88" i="19"/>
  <c r="BG88" i="19"/>
  <c r="BF88" i="19"/>
  <c r="T88" i="19"/>
  <c r="R88" i="19"/>
  <c r="P88" i="19"/>
  <c r="BK88" i="19"/>
  <c r="J88" i="19"/>
  <c r="BE88" i="19"/>
  <c r="BI87" i="19"/>
  <c r="BH87" i="19"/>
  <c r="BG87" i="19"/>
  <c r="BF87" i="19"/>
  <c r="T87" i="19"/>
  <c r="T82" i="19" s="1"/>
  <c r="R87" i="19"/>
  <c r="P87" i="19"/>
  <c r="BK87" i="19"/>
  <c r="J87" i="19"/>
  <c r="BE87" i="19"/>
  <c r="BI86" i="19"/>
  <c r="BH86" i="19"/>
  <c r="BG86" i="19"/>
  <c r="BF86" i="19"/>
  <c r="T86" i="19"/>
  <c r="R86" i="19"/>
  <c r="P86" i="19"/>
  <c r="BK86" i="19"/>
  <c r="J86" i="19"/>
  <c r="BE86" i="19" s="1"/>
  <c r="BI85" i="19"/>
  <c r="BH85" i="19"/>
  <c r="BG85" i="19"/>
  <c r="BF85" i="19"/>
  <c r="T85" i="19"/>
  <c r="R85" i="19"/>
  <c r="P85" i="19"/>
  <c r="BK85" i="19"/>
  <c r="J85" i="19"/>
  <c r="BE85" i="19" s="1"/>
  <c r="BI84" i="19"/>
  <c r="BH84" i="19"/>
  <c r="BG84" i="19"/>
  <c r="BF84" i="19"/>
  <c r="T84" i="19"/>
  <c r="R84" i="19"/>
  <c r="P84" i="19"/>
  <c r="P82" i="19" s="1"/>
  <c r="BK84" i="19"/>
  <c r="J84" i="19"/>
  <c r="BE84" i="19"/>
  <c r="BI83" i="19"/>
  <c r="BH83" i="19"/>
  <c r="F33" i="19"/>
  <c r="BC69" i="1" s="1"/>
  <c r="BG83" i="19"/>
  <c r="BF83" i="19"/>
  <c r="J31" i="19" s="1"/>
  <c r="AW69" i="1" s="1"/>
  <c r="F31" i="19"/>
  <c r="BA69" i="1" s="1"/>
  <c r="T83" i="19"/>
  <c r="R83" i="19"/>
  <c r="R82" i="19" s="1"/>
  <c r="P83" i="19"/>
  <c r="BK83" i="19"/>
  <c r="BK82" i="19"/>
  <c r="J83" i="19"/>
  <c r="BE83" i="19" s="1"/>
  <c r="J76" i="19"/>
  <c r="F76" i="19"/>
  <c r="F74" i="19"/>
  <c r="E72" i="19"/>
  <c r="J51" i="19"/>
  <c r="F51" i="19"/>
  <c r="F49" i="19"/>
  <c r="E47" i="19"/>
  <c r="J18" i="19"/>
  <c r="E18" i="19"/>
  <c r="F77" i="19" s="1"/>
  <c r="J17" i="19"/>
  <c r="J12" i="19"/>
  <c r="J49" i="19" s="1"/>
  <c r="J74" i="19"/>
  <c r="E7" i="19"/>
  <c r="E45" i="19" s="1"/>
  <c r="E70" i="19"/>
  <c r="AY68" i="1"/>
  <c r="AX68" i="1"/>
  <c r="BI120" i="18"/>
  <c r="BH120" i="18"/>
  <c r="BG120" i="18"/>
  <c r="BF120" i="18"/>
  <c r="T120" i="18"/>
  <c r="R120" i="18"/>
  <c r="P120" i="18"/>
  <c r="BK120" i="18"/>
  <c r="J120" i="18"/>
  <c r="BE120" i="18"/>
  <c r="BI119" i="18"/>
  <c r="BH119" i="18"/>
  <c r="BG119" i="18"/>
  <c r="BF119" i="18"/>
  <c r="T119" i="18"/>
  <c r="R119" i="18"/>
  <c r="P119" i="18"/>
  <c r="BK119" i="18"/>
  <c r="J119" i="18"/>
  <c r="BE119" i="18" s="1"/>
  <c r="BI118" i="18"/>
  <c r="BH118" i="18"/>
  <c r="BG118" i="18"/>
  <c r="BF118" i="18"/>
  <c r="T118" i="18"/>
  <c r="R118" i="18"/>
  <c r="P118" i="18"/>
  <c r="BK118" i="18"/>
  <c r="J118" i="18"/>
  <c r="BE118" i="18" s="1"/>
  <c r="BI117" i="18"/>
  <c r="BH117" i="18"/>
  <c r="BG117" i="18"/>
  <c r="BF117" i="18"/>
  <c r="T117" i="18"/>
  <c r="R117" i="18"/>
  <c r="P117" i="18"/>
  <c r="BK117" i="18"/>
  <c r="J117" i="18"/>
  <c r="BE117" i="18" s="1"/>
  <c r="BI116" i="18"/>
  <c r="BH116" i="18"/>
  <c r="BG116" i="18"/>
  <c r="BF116" i="18"/>
  <c r="T116" i="18"/>
  <c r="R116" i="18"/>
  <c r="P116" i="18"/>
  <c r="BK116" i="18"/>
  <c r="J116" i="18"/>
  <c r="BE116" i="18"/>
  <c r="BI115" i="18"/>
  <c r="BH115" i="18"/>
  <c r="BG115" i="18"/>
  <c r="BF115" i="18"/>
  <c r="T115" i="18"/>
  <c r="R115" i="18"/>
  <c r="P115" i="18"/>
  <c r="BK115" i="18"/>
  <c r="J115" i="18"/>
  <c r="BE115" i="18" s="1"/>
  <c r="BI114" i="18"/>
  <c r="BH114" i="18"/>
  <c r="BG114" i="18"/>
  <c r="BF114" i="18"/>
  <c r="T114" i="18"/>
  <c r="T113" i="18"/>
  <c r="R114" i="18"/>
  <c r="R113" i="18" s="1"/>
  <c r="P114" i="18"/>
  <c r="P113" i="18" s="1"/>
  <c r="BK114" i="18"/>
  <c r="J114" i="18"/>
  <c r="BE114" i="18" s="1"/>
  <c r="BI112" i="18"/>
  <c r="BH112" i="18"/>
  <c r="BG112" i="18"/>
  <c r="BF112" i="18"/>
  <c r="T112" i="18"/>
  <c r="R112" i="18"/>
  <c r="P112" i="18"/>
  <c r="BK112" i="18"/>
  <c r="J112" i="18"/>
  <c r="BE112" i="18" s="1"/>
  <c r="BI111" i="18"/>
  <c r="BH111" i="18"/>
  <c r="BG111" i="18"/>
  <c r="BF111" i="18"/>
  <c r="T111" i="18"/>
  <c r="R111" i="18"/>
  <c r="P111" i="18"/>
  <c r="BK111" i="18"/>
  <c r="J111" i="18"/>
  <c r="BE111" i="18" s="1"/>
  <c r="BI110" i="18"/>
  <c r="BH110" i="18"/>
  <c r="BG110" i="18"/>
  <c r="BF110" i="18"/>
  <c r="T110" i="18"/>
  <c r="R110" i="18"/>
  <c r="P110" i="18"/>
  <c r="BK110" i="18"/>
  <c r="J110" i="18"/>
  <c r="BE110" i="18"/>
  <c r="BI109" i="18"/>
  <c r="BH109" i="18"/>
  <c r="BG109" i="18"/>
  <c r="BF109" i="18"/>
  <c r="T109" i="18"/>
  <c r="R109" i="18"/>
  <c r="P109" i="18"/>
  <c r="BK109" i="18"/>
  <c r="BK98" i="18" s="1"/>
  <c r="J98" i="18" s="1"/>
  <c r="J60" i="18" s="1"/>
  <c r="J109" i="18"/>
  <c r="BE109" i="18" s="1"/>
  <c r="BI108" i="18"/>
  <c r="BH108" i="18"/>
  <c r="BG108" i="18"/>
  <c r="BF108" i="18"/>
  <c r="T108" i="18"/>
  <c r="R108" i="18"/>
  <c r="P108" i="18"/>
  <c r="BK108" i="18"/>
  <c r="J108" i="18"/>
  <c r="BE108" i="18" s="1"/>
  <c r="BI107" i="18"/>
  <c r="BH107" i="18"/>
  <c r="BG107" i="18"/>
  <c r="BF107" i="18"/>
  <c r="T107" i="18"/>
  <c r="R107" i="18"/>
  <c r="P107" i="18"/>
  <c r="BK107" i="18"/>
  <c r="J107" i="18"/>
  <c r="BE107" i="18" s="1"/>
  <c r="BI106" i="18"/>
  <c r="BH106" i="18"/>
  <c r="BG106" i="18"/>
  <c r="BF106" i="18"/>
  <c r="T106" i="18"/>
  <c r="R106" i="18"/>
  <c r="P106" i="18"/>
  <c r="BK106" i="18"/>
  <c r="J106" i="18"/>
  <c r="BE106" i="18"/>
  <c r="BI105" i="18"/>
  <c r="BH105" i="18"/>
  <c r="BG105" i="18"/>
  <c r="BF105" i="18"/>
  <c r="T105" i="18"/>
  <c r="R105" i="18"/>
  <c r="P105" i="18"/>
  <c r="BK105" i="18"/>
  <c r="J105" i="18"/>
  <c r="BE105" i="18" s="1"/>
  <c r="BI104" i="18"/>
  <c r="BH104" i="18"/>
  <c r="BG104" i="18"/>
  <c r="BF104" i="18"/>
  <c r="T104" i="18"/>
  <c r="R104" i="18"/>
  <c r="P104" i="18"/>
  <c r="BK104" i="18"/>
  <c r="J104" i="18"/>
  <c r="BE104" i="18" s="1"/>
  <c r="BI103" i="18"/>
  <c r="BH103" i="18"/>
  <c r="BG103" i="18"/>
  <c r="BF103" i="18"/>
  <c r="T103" i="18"/>
  <c r="R103" i="18"/>
  <c r="P103" i="18"/>
  <c r="BK103" i="18"/>
  <c r="J103" i="18"/>
  <c r="BE103" i="18" s="1"/>
  <c r="BI102" i="18"/>
  <c r="BH102" i="18"/>
  <c r="BG102" i="18"/>
  <c r="BF102" i="18"/>
  <c r="T102" i="18"/>
  <c r="R102" i="18"/>
  <c r="P102" i="18"/>
  <c r="BK102" i="18"/>
  <c r="J102" i="18"/>
  <c r="BE102" i="18"/>
  <c r="BI101" i="18"/>
  <c r="BH101" i="18"/>
  <c r="BG101" i="18"/>
  <c r="BF101" i="18"/>
  <c r="T101" i="18"/>
  <c r="R101" i="18"/>
  <c r="P101" i="18"/>
  <c r="BK101" i="18"/>
  <c r="J101" i="18"/>
  <c r="BE101" i="18" s="1"/>
  <c r="BI100" i="18"/>
  <c r="BH100" i="18"/>
  <c r="BG100" i="18"/>
  <c r="BF100" i="18"/>
  <c r="T100" i="18"/>
  <c r="R100" i="18"/>
  <c r="P100" i="18"/>
  <c r="BK100" i="18"/>
  <c r="J100" i="18"/>
  <c r="BE100" i="18" s="1"/>
  <c r="BI99" i="18"/>
  <c r="BH99" i="18"/>
  <c r="BG99" i="18"/>
  <c r="BF99" i="18"/>
  <c r="T99" i="18"/>
  <c r="T98" i="18" s="1"/>
  <c r="R99" i="18"/>
  <c r="P99" i="18"/>
  <c r="P98" i="18" s="1"/>
  <c r="BK99" i="18"/>
  <c r="J99" i="18"/>
  <c r="BE99" i="18"/>
  <c r="BI97" i="18"/>
  <c r="BH97" i="18"/>
  <c r="BG97" i="18"/>
  <c r="BF97" i="18"/>
  <c r="T97" i="18"/>
  <c r="R97" i="18"/>
  <c r="P97" i="18"/>
  <c r="BK97" i="18"/>
  <c r="J97" i="18"/>
  <c r="BE97" i="18" s="1"/>
  <c r="BI96" i="18"/>
  <c r="BH96" i="18"/>
  <c r="BG96" i="18"/>
  <c r="BF96" i="18"/>
  <c r="T96" i="18"/>
  <c r="R96" i="18"/>
  <c r="P96" i="18"/>
  <c r="BK96" i="18"/>
  <c r="J96" i="18"/>
  <c r="BE96" i="18"/>
  <c r="BI95" i="18"/>
  <c r="BH95" i="18"/>
  <c r="BG95" i="18"/>
  <c r="BF95" i="18"/>
  <c r="T95" i="18"/>
  <c r="R95" i="18"/>
  <c r="P95" i="18"/>
  <c r="BK95" i="18"/>
  <c r="J95" i="18"/>
  <c r="BE95" i="18" s="1"/>
  <c r="BI94" i="18"/>
  <c r="BH94" i="18"/>
  <c r="BG94" i="18"/>
  <c r="BF94" i="18"/>
  <c r="T94" i="18"/>
  <c r="R94" i="18"/>
  <c r="P94" i="18"/>
  <c r="BK94" i="18"/>
  <c r="J94" i="18"/>
  <c r="BE94" i="18" s="1"/>
  <c r="BI93" i="18"/>
  <c r="BH93" i="18"/>
  <c r="BG93" i="18"/>
  <c r="BF93" i="18"/>
  <c r="T93" i="18"/>
  <c r="R93" i="18"/>
  <c r="P93" i="18"/>
  <c r="BK93" i="18"/>
  <c r="J93" i="18"/>
  <c r="BE93" i="18" s="1"/>
  <c r="BI92" i="18"/>
  <c r="BH92" i="18"/>
  <c r="BG92" i="18"/>
  <c r="BF92" i="18"/>
  <c r="T92" i="18"/>
  <c r="R92" i="18"/>
  <c r="P92" i="18"/>
  <c r="BK92" i="18"/>
  <c r="J92" i="18"/>
  <c r="BE92" i="18"/>
  <c r="BI91" i="18"/>
  <c r="BH91" i="18"/>
  <c r="BG91" i="18"/>
  <c r="BF91" i="18"/>
  <c r="T91" i="18"/>
  <c r="R91" i="18"/>
  <c r="P91" i="18"/>
  <c r="BK91" i="18"/>
  <c r="J91" i="18"/>
  <c r="BE91" i="18" s="1"/>
  <c r="BI90" i="18"/>
  <c r="BH90" i="18"/>
  <c r="BG90" i="18"/>
  <c r="BF90" i="18"/>
  <c r="T90" i="18"/>
  <c r="T89" i="18"/>
  <c r="R90" i="18"/>
  <c r="R89" i="18" s="1"/>
  <c r="P90" i="18"/>
  <c r="P89" i="18" s="1"/>
  <c r="BK90" i="18"/>
  <c r="J90" i="18"/>
  <c r="BE90" i="18" s="1"/>
  <c r="BI88" i="18"/>
  <c r="BH88" i="18"/>
  <c r="BG88" i="18"/>
  <c r="BF88" i="18"/>
  <c r="T88" i="18"/>
  <c r="R88" i="18"/>
  <c r="P88" i="18"/>
  <c r="BK88" i="18"/>
  <c r="J88" i="18"/>
  <c r="BE88" i="18" s="1"/>
  <c r="BI87" i="18"/>
  <c r="BH87" i="18"/>
  <c r="BG87" i="18"/>
  <c r="BF87" i="18"/>
  <c r="T87" i="18"/>
  <c r="R87" i="18"/>
  <c r="P87" i="18"/>
  <c r="BK87" i="18"/>
  <c r="J87" i="18"/>
  <c r="BE87" i="18" s="1"/>
  <c r="BI86" i="18"/>
  <c r="BH86" i="18"/>
  <c r="BG86" i="18"/>
  <c r="BF86" i="18"/>
  <c r="T86" i="18"/>
  <c r="R86" i="18"/>
  <c r="P86" i="18"/>
  <c r="BK86" i="18"/>
  <c r="J86" i="18"/>
  <c r="BE86" i="18"/>
  <c r="BI85" i="18"/>
  <c r="BH85" i="18"/>
  <c r="BG85" i="18"/>
  <c r="BF85" i="18"/>
  <c r="T85" i="18"/>
  <c r="R85" i="18"/>
  <c r="P85" i="18"/>
  <c r="BK85" i="18"/>
  <c r="J85" i="18"/>
  <c r="BE85" i="18" s="1"/>
  <c r="BI84" i="18"/>
  <c r="F34" i="18" s="1"/>
  <c r="BD68" i="1" s="1"/>
  <c r="BH84" i="18"/>
  <c r="BG84" i="18"/>
  <c r="F32" i="18" s="1"/>
  <c r="BB68" i="1" s="1"/>
  <c r="BF84" i="18"/>
  <c r="T84" i="18"/>
  <c r="T83" i="18" s="1"/>
  <c r="R84" i="18"/>
  <c r="R83" i="18" s="1"/>
  <c r="P84" i="18"/>
  <c r="P83" i="18" s="1"/>
  <c r="BK84" i="18"/>
  <c r="BK83" i="18" s="1"/>
  <c r="J83" i="18"/>
  <c r="J58" i="18" s="1"/>
  <c r="J84" i="18"/>
  <c r="BE84" i="18" s="1"/>
  <c r="J77" i="18"/>
  <c r="F77" i="18"/>
  <c r="F75" i="18"/>
  <c r="E73" i="18"/>
  <c r="J51" i="18"/>
  <c r="F51" i="18"/>
  <c r="F49" i="18"/>
  <c r="E47" i="18"/>
  <c r="J18" i="18"/>
  <c r="E18" i="18"/>
  <c r="F52" i="18" s="1"/>
  <c r="F78" i="18"/>
  <c r="J17" i="18"/>
  <c r="J12" i="18"/>
  <c r="J75" i="18" s="1"/>
  <c r="J49" i="18"/>
  <c r="E7" i="18"/>
  <c r="E71" i="18" s="1"/>
  <c r="E45" i="18"/>
  <c r="AY67" i="1"/>
  <c r="AX67" i="1"/>
  <c r="BI127" i="17"/>
  <c r="BH127" i="17"/>
  <c r="BG127" i="17"/>
  <c r="BF127" i="17"/>
  <c r="T127" i="17"/>
  <c r="R127" i="17"/>
  <c r="P127" i="17"/>
  <c r="BK127" i="17"/>
  <c r="J127" i="17"/>
  <c r="BE127" i="17" s="1"/>
  <c r="BI126" i="17"/>
  <c r="BH126" i="17"/>
  <c r="BG126" i="17"/>
  <c r="BF126" i="17"/>
  <c r="T126" i="17"/>
  <c r="R126" i="17"/>
  <c r="P126" i="17"/>
  <c r="BK126" i="17"/>
  <c r="J126" i="17"/>
  <c r="BE126" i="17" s="1"/>
  <c r="BI125" i="17"/>
  <c r="BH125" i="17"/>
  <c r="BG125" i="17"/>
  <c r="BF125" i="17"/>
  <c r="T125" i="17"/>
  <c r="R125" i="17"/>
  <c r="P125" i="17"/>
  <c r="P120" i="17" s="1"/>
  <c r="BK125" i="17"/>
  <c r="J125" i="17"/>
  <c r="BE125" i="17"/>
  <c r="BI124" i="17"/>
  <c r="BH124" i="17"/>
  <c r="BG124" i="17"/>
  <c r="BF124" i="17"/>
  <c r="T124" i="17"/>
  <c r="R124" i="17"/>
  <c r="P124" i="17"/>
  <c r="BK124" i="17"/>
  <c r="BK120" i="17" s="1"/>
  <c r="J120" i="17" s="1"/>
  <c r="J62" i="17" s="1"/>
  <c r="J124" i="17"/>
  <c r="BE124" i="17"/>
  <c r="BI123" i="17"/>
  <c r="BH123" i="17"/>
  <c r="BG123" i="17"/>
  <c r="BF123" i="17"/>
  <c r="T123" i="17"/>
  <c r="R123" i="17"/>
  <c r="P123" i="17"/>
  <c r="BK123" i="17"/>
  <c r="J123" i="17"/>
  <c r="BE123" i="17" s="1"/>
  <c r="BI122" i="17"/>
  <c r="BH122" i="17"/>
  <c r="BG122" i="17"/>
  <c r="BF122" i="17"/>
  <c r="T122" i="17"/>
  <c r="R122" i="17"/>
  <c r="P122" i="17"/>
  <c r="BK122" i="17"/>
  <c r="J122" i="17"/>
  <c r="BE122" i="17" s="1"/>
  <c r="BI121" i="17"/>
  <c r="BH121" i="17"/>
  <c r="BG121" i="17"/>
  <c r="BF121" i="17"/>
  <c r="T121" i="17"/>
  <c r="T120" i="17" s="1"/>
  <c r="R121" i="17"/>
  <c r="R120" i="17" s="1"/>
  <c r="P121" i="17"/>
  <c r="BK121" i="17"/>
  <c r="J121" i="17"/>
  <c r="BE121" i="17"/>
  <c r="BI118" i="17"/>
  <c r="BH118" i="17"/>
  <c r="BG118" i="17"/>
  <c r="BF118" i="17"/>
  <c r="T118" i="17"/>
  <c r="R118" i="17"/>
  <c r="P118" i="17"/>
  <c r="BK118" i="17"/>
  <c r="J118" i="17"/>
  <c r="BE118" i="17"/>
  <c r="BI117" i="17"/>
  <c r="BH117" i="17"/>
  <c r="BG117" i="17"/>
  <c r="BF117" i="17"/>
  <c r="T117" i="17"/>
  <c r="T115" i="17" s="1"/>
  <c r="R117" i="17"/>
  <c r="P117" i="17"/>
  <c r="BK117" i="17"/>
  <c r="J117" i="17"/>
  <c r="BE117" i="17"/>
  <c r="BI116" i="17"/>
  <c r="BH116" i="17"/>
  <c r="BG116" i="17"/>
  <c r="BF116" i="17"/>
  <c r="T116" i="17"/>
  <c r="R116" i="17"/>
  <c r="R115" i="17"/>
  <c r="P116" i="17"/>
  <c r="BK116" i="17"/>
  <c r="BK115" i="17" s="1"/>
  <c r="J115" i="17" s="1"/>
  <c r="J61" i="17" s="1"/>
  <c r="J116" i="17"/>
  <c r="BE116" i="17" s="1"/>
  <c r="BI113" i="17"/>
  <c r="BH113" i="17"/>
  <c r="BG113" i="17"/>
  <c r="BF113" i="17"/>
  <c r="T113" i="17"/>
  <c r="R113" i="17"/>
  <c r="R110" i="17" s="1"/>
  <c r="P113" i="17"/>
  <c r="BK113" i="17"/>
  <c r="J113" i="17"/>
  <c r="BE113" i="17"/>
  <c r="BI111" i="17"/>
  <c r="BH111" i="17"/>
  <c r="BG111" i="17"/>
  <c r="BF111" i="17"/>
  <c r="T111" i="17"/>
  <c r="T110" i="17"/>
  <c r="R111" i="17"/>
  <c r="P111" i="17"/>
  <c r="P110" i="17" s="1"/>
  <c r="BK111" i="17"/>
  <c r="BK110" i="17"/>
  <c r="J110" i="17" s="1"/>
  <c r="J60" i="17" s="1"/>
  <c r="J111" i="17"/>
  <c r="BE111" i="17" s="1"/>
  <c r="BI109" i="17"/>
  <c r="BH109" i="17"/>
  <c r="BG109" i="17"/>
  <c r="BF109" i="17"/>
  <c r="T109" i="17"/>
  <c r="R109" i="17"/>
  <c r="P109" i="17"/>
  <c r="BK109" i="17"/>
  <c r="J109" i="17"/>
  <c r="BE109" i="17" s="1"/>
  <c r="BI107" i="17"/>
  <c r="BH107" i="17"/>
  <c r="BG107" i="17"/>
  <c r="BF107" i="17"/>
  <c r="T107" i="17"/>
  <c r="R107" i="17"/>
  <c r="P107" i="17"/>
  <c r="BK107" i="17"/>
  <c r="J107" i="17"/>
  <c r="BE107" i="17"/>
  <c r="BI106" i="17"/>
  <c r="BH106" i="17"/>
  <c r="BG106" i="17"/>
  <c r="BF106" i="17"/>
  <c r="T106" i="17"/>
  <c r="R106" i="17"/>
  <c r="P106" i="17"/>
  <c r="BK106" i="17"/>
  <c r="J106" i="17"/>
  <c r="BE106" i="17"/>
  <c r="BI105" i="17"/>
  <c r="BH105" i="17"/>
  <c r="BG105" i="17"/>
  <c r="F32" i="17" s="1"/>
  <c r="BB67" i="1" s="1"/>
  <c r="BF105" i="17"/>
  <c r="T105" i="17"/>
  <c r="R105" i="17"/>
  <c r="P105" i="17"/>
  <c r="BK105" i="17"/>
  <c r="J105" i="17"/>
  <c r="BE105" i="17"/>
  <c r="BI104" i="17"/>
  <c r="BH104" i="17"/>
  <c r="BG104" i="17"/>
  <c r="BF104" i="17"/>
  <c r="T104" i="17"/>
  <c r="R104" i="17"/>
  <c r="P104" i="17"/>
  <c r="BK104" i="17"/>
  <c r="J104" i="17"/>
  <c r="BE104" i="17" s="1"/>
  <c r="BI103" i="17"/>
  <c r="BH103" i="17"/>
  <c r="BG103" i="17"/>
  <c r="BF103" i="17"/>
  <c r="T103" i="17"/>
  <c r="R103" i="17"/>
  <c r="P103" i="17"/>
  <c r="BK103" i="17"/>
  <c r="J103" i="17"/>
  <c r="BE103" i="17"/>
  <c r="BI102" i="17"/>
  <c r="BH102" i="17"/>
  <c r="BG102" i="17"/>
  <c r="BF102" i="17"/>
  <c r="T102" i="17"/>
  <c r="R102" i="17"/>
  <c r="P102" i="17"/>
  <c r="BK102" i="17"/>
  <c r="J102" i="17"/>
  <c r="BE102" i="17"/>
  <c r="BI101" i="17"/>
  <c r="BH101" i="17"/>
  <c r="BG101" i="17"/>
  <c r="BF101" i="17"/>
  <c r="T101" i="17"/>
  <c r="R101" i="17"/>
  <c r="P101" i="17"/>
  <c r="BK101" i="17"/>
  <c r="J101" i="17"/>
  <c r="BE101" i="17"/>
  <c r="BI100" i="17"/>
  <c r="BH100" i="17"/>
  <c r="BG100" i="17"/>
  <c r="BF100" i="17"/>
  <c r="T100" i="17"/>
  <c r="R100" i="17"/>
  <c r="P100" i="17"/>
  <c r="BK100" i="17"/>
  <c r="J100" i="17"/>
  <c r="BE100" i="17" s="1"/>
  <c r="BI98" i="17"/>
  <c r="BH98" i="17"/>
  <c r="BG98" i="17"/>
  <c r="BF98" i="17"/>
  <c r="T98" i="17"/>
  <c r="R98" i="17"/>
  <c r="P98" i="17"/>
  <c r="BK98" i="17"/>
  <c r="J98" i="17"/>
  <c r="BE98" i="17"/>
  <c r="BI97" i="17"/>
  <c r="BH97" i="17"/>
  <c r="BG97" i="17"/>
  <c r="BF97" i="17"/>
  <c r="T97" i="17"/>
  <c r="R97" i="17"/>
  <c r="R96" i="17"/>
  <c r="P97" i="17"/>
  <c r="BK97" i="17"/>
  <c r="J97" i="17"/>
  <c r="BE97" i="17" s="1"/>
  <c r="BI95" i="17"/>
  <c r="BH95" i="17"/>
  <c r="BG95" i="17"/>
  <c r="BF95" i="17"/>
  <c r="T95" i="17"/>
  <c r="R95" i="17"/>
  <c r="P95" i="17"/>
  <c r="BK95" i="17"/>
  <c r="J95" i="17"/>
  <c r="BE95" i="17"/>
  <c r="BI94" i="17"/>
  <c r="BH94" i="17"/>
  <c r="BG94" i="17"/>
  <c r="BF94" i="17"/>
  <c r="T94" i="17"/>
  <c r="R94" i="17"/>
  <c r="P94" i="17"/>
  <c r="BK94" i="17"/>
  <c r="J94" i="17"/>
  <c r="BE94" i="17"/>
  <c r="BI93" i="17"/>
  <c r="BH93" i="17"/>
  <c r="BG93" i="17"/>
  <c r="BF93" i="17"/>
  <c r="T93" i="17"/>
  <c r="R93" i="17"/>
  <c r="P93" i="17"/>
  <c r="BK93" i="17"/>
  <c r="J93" i="17"/>
  <c r="BE93" i="17"/>
  <c r="BI92" i="17"/>
  <c r="BH92" i="17"/>
  <c r="BG92" i="17"/>
  <c r="BF92" i="17"/>
  <c r="T92" i="17"/>
  <c r="R92" i="17"/>
  <c r="P92" i="17"/>
  <c r="BK92" i="17"/>
  <c r="J92" i="17"/>
  <c r="BE92" i="17"/>
  <c r="BI91" i="17"/>
  <c r="BH91" i="17"/>
  <c r="BG91" i="17"/>
  <c r="BF91" i="17"/>
  <c r="T91" i="17"/>
  <c r="R91" i="17"/>
  <c r="P91" i="17"/>
  <c r="BK91" i="17"/>
  <c r="J91" i="17"/>
  <c r="BE91" i="17"/>
  <c r="BI90" i="17"/>
  <c r="BH90" i="17"/>
  <c r="BG90" i="17"/>
  <c r="BF90" i="17"/>
  <c r="T90" i="17"/>
  <c r="R90" i="17"/>
  <c r="P90" i="17"/>
  <c r="BK90" i="17"/>
  <c r="J90" i="17"/>
  <c r="BE90" i="17"/>
  <c r="BI89" i="17"/>
  <c r="BH89" i="17"/>
  <c r="BG89" i="17"/>
  <c r="BF89" i="17"/>
  <c r="T89" i="17"/>
  <c r="R89" i="17"/>
  <c r="P89" i="17"/>
  <c r="BK89" i="17"/>
  <c r="J89" i="17"/>
  <c r="BE89" i="17"/>
  <c r="BI88" i="17"/>
  <c r="BH88" i="17"/>
  <c r="BG88" i="17"/>
  <c r="BF88" i="17"/>
  <c r="T88" i="17"/>
  <c r="R88" i="17"/>
  <c r="P88" i="17"/>
  <c r="BK88" i="17"/>
  <c r="J88" i="17"/>
  <c r="BE88" i="17"/>
  <c r="BI87" i="17"/>
  <c r="BH87" i="17"/>
  <c r="BG87" i="17"/>
  <c r="BF87" i="17"/>
  <c r="T87" i="17"/>
  <c r="R87" i="17"/>
  <c r="R84" i="17" s="1"/>
  <c r="P87" i="17"/>
  <c r="BK87" i="17"/>
  <c r="J87" i="17"/>
  <c r="BE87" i="17"/>
  <c r="BI86" i="17"/>
  <c r="BH86" i="17"/>
  <c r="BG86" i="17"/>
  <c r="BF86" i="17"/>
  <c r="T86" i="17"/>
  <c r="R86" i="17"/>
  <c r="P86" i="17"/>
  <c r="BK86" i="17"/>
  <c r="J86" i="17"/>
  <c r="BE86" i="17" s="1"/>
  <c r="J30" i="17" s="1"/>
  <c r="AV67" i="1" s="1"/>
  <c r="BI85" i="17"/>
  <c r="BH85" i="17"/>
  <c r="BG85" i="17"/>
  <c r="BF85" i="17"/>
  <c r="T85" i="17"/>
  <c r="T84" i="17" s="1"/>
  <c r="R85" i="17"/>
  <c r="P85" i="17"/>
  <c r="P84" i="17" s="1"/>
  <c r="BK85" i="17"/>
  <c r="J85" i="17"/>
  <c r="BE85" i="17"/>
  <c r="J78" i="17"/>
  <c r="F78" i="17"/>
  <c r="F76" i="17"/>
  <c r="E74" i="17"/>
  <c r="J51" i="17"/>
  <c r="F51" i="17"/>
  <c r="F49" i="17"/>
  <c r="E47" i="17"/>
  <c r="J18" i="17"/>
  <c r="E18" i="17"/>
  <c r="F79" i="17"/>
  <c r="F52" i="17"/>
  <c r="J17" i="17"/>
  <c r="J12" i="17"/>
  <c r="J76" i="17" s="1"/>
  <c r="J49" i="17"/>
  <c r="E7" i="17"/>
  <c r="E72" i="17" s="1"/>
  <c r="AY66" i="1"/>
  <c r="AX66" i="1"/>
  <c r="BI171" i="16"/>
  <c r="BH171" i="16"/>
  <c r="BG171" i="16"/>
  <c r="BF171" i="16"/>
  <c r="T171" i="16"/>
  <c r="R171" i="16"/>
  <c r="P171" i="16"/>
  <c r="BK171" i="16"/>
  <c r="J171" i="16"/>
  <c r="BE171" i="16" s="1"/>
  <c r="BI170" i="16"/>
  <c r="BH170" i="16"/>
  <c r="BG170" i="16"/>
  <c r="BF170" i="16"/>
  <c r="T170" i="16"/>
  <c r="R170" i="16"/>
  <c r="P170" i="16"/>
  <c r="BK170" i="16"/>
  <c r="J170" i="16"/>
  <c r="BE170" i="16"/>
  <c r="BI169" i="16"/>
  <c r="BH169" i="16"/>
  <c r="BG169" i="16"/>
  <c r="BF169" i="16"/>
  <c r="T169" i="16"/>
  <c r="R169" i="16"/>
  <c r="P169" i="16"/>
  <c r="BK169" i="16"/>
  <c r="J169" i="16"/>
  <c r="BE169" i="16" s="1"/>
  <c r="BI168" i="16"/>
  <c r="BH168" i="16"/>
  <c r="BG168" i="16"/>
  <c r="BF168" i="16"/>
  <c r="T168" i="16"/>
  <c r="R168" i="16"/>
  <c r="P168" i="16"/>
  <c r="BK168" i="16"/>
  <c r="J168" i="16"/>
  <c r="BE168" i="16" s="1"/>
  <c r="BI167" i="16"/>
  <c r="BH167" i="16"/>
  <c r="BG167" i="16"/>
  <c r="BF167" i="16"/>
  <c r="T167" i="16"/>
  <c r="R167" i="16"/>
  <c r="P167" i="16"/>
  <c r="BK167" i="16"/>
  <c r="J167" i="16"/>
  <c r="BE167" i="16" s="1"/>
  <c r="BI166" i="16"/>
  <c r="BH166" i="16"/>
  <c r="BG166" i="16"/>
  <c r="BF166" i="16"/>
  <c r="T166" i="16"/>
  <c r="R166" i="16"/>
  <c r="P166" i="16"/>
  <c r="BK166" i="16"/>
  <c r="J166" i="16"/>
  <c r="BE166" i="16" s="1"/>
  <c r="BI165" i="16"/>
  <c r="BH165" i="16"/>
  <c r="BG165" i="16"/>
  <c r="BF165" i="16"/>
  <c r="T165" i="16"/>
  <c r="R165" i="16"/>
  <c r="P165" i="16"/>
  <c r="BK165" i="16"/>
  <c r="J165" i="16"/>
  <c r="BE165" i="16"/>
  <c r="BI164" i="16"/>
  <c r="BH164" i="16"/>
  <c r="BG164" i="16"/>
  <c r="BF164" i="16"/>
  <c r="T164" i="16"/>
  <c r="R164" i="16"/>
  <c r="R163" i="16"/>
  <c r="P164" i="16"/>
  <c r="BK164" i="16"/>
  <c r="J164" i="16"/>
  <c r="BE164" i="16"/>
  <c r="BI161" i="16"/>
  <c r="BH161" i="16"/>
  <c r="BG161" i="16"/>
  <c r="BF161" i="16"/>
  <c r="T161" i="16"/>
  <c r="R161" i="16"/>
  <c r="P161" i="16"/>
  <c r="P158" i="16" s="1"/>
  <c r="BK161" i="16"/>
  <c r="J161" i="16"/>
  <c r="BE161" i="16" s="1"/>
  <c r="BI160" i="16"/>
  <c r="BH160" i="16"/>
  <c r="BG160" i="16"/>
  <c r="BF160" i="16"/>
  <c r="T160" i="16"/>
  <c r="R160" i="16"/>
  <c r="P160" i="16"/>
  <c r="BK160" i="16"/>
  <c r="J160" i="16"/>
  <c r="BE160" i="16" s="1"/>
  <c r="BI159" i="16"/>
  <c r="BH159" i="16"/>
  <c r="BG159" i="16"/>
  <c r="BF159" i="16"/>
  <c r="T159" i="16"/>
  <c r="T158" i="16" s="1"/>
  <c r="R159" i="16"/>
  <c r="P159" i="16"/>
  <c r="BK159" i="16"/>
  <c r="BK158" i="16" s="1"/>
  <c r="J158" i="16" s="1"/>
  <c r="J62" i="16" s="1"/>
  <c r="J159" i="16"/>
  <c r="BE159" i="16"/>
  <c r="BI156" i="16"/>
  <c r="BH156" i="16"/>
  <c r="BG156" i="16"/>
  <c r="BF156" i="16"/>
  <c r="T156" i="16"/>
  <c r="R156" i="16"/>
  <c r="P156" i="16"/>
  <c r="BK156" i="16"/>
  <c r="BK154" i="16" s="1"/>
  <c r="J154" i="16" s="1"/>
  <c r="J61" i="16" s="1"/>
  <c r="J156" i="16"/>
  <c r="BE156" i="16" s="1"/>
  <c r="BI155" i="16"/>
  <c r="BH155" i="16"/>
  <c r="BG155" i="16"/>
  <c r="BF155" i="16"/>
  <c r="T155" i="16"/>
  <c r="T154" i="16"/>
  <c r="R155" i="16"/>
  <c r="R154" i="16" s="1"/>
  <c r="P155" i="16"/>
  <c r="P154" i="16" s="1"/>
  <c r="BK155" i="16"/>
  <c r="J155" i="16"/>
  <c r="BE155" i="16" s="1"/>
  <c r="BI153" i="16"/>
  <c r="BH153" i="16"/>
  <c r="BG153" i="16"/>
  <c r="BF153" i="16"/>
  <c r="T153" i="16"/>
  <c r="T152" i="16"/>
  <c r="R153" i="16"/>
  <c r="R152" i="16" s="1"/>
  <c r="P153" i="16"/>
  <c r="P152" i="16" s="1"/>
  <c r="BK153" i="16"/>
  <c r="BK152" i="16"/>
  <c r="J152" i="16"/>
  <c r="J60" i="16" s="1"/>
  <c r="J153" i="16"/>
  <c r="BE153" i="16" s="1"/>
  <c r="BI151" i="16"/>
  <c r="BH151" i="16"/>
  <c r="BG151" i="16"/>
  <c r="BF151" i="16"/>
  <c r="T151" i="16"/>
  <c r="R151" i="16"/>
  <c r="P151" i="16"/>
  <c r="BK151" i="16"/>
  <c r="J151" i="16"/>
  <c r="BE151" i="16" s="1"/>
  <c r="BI150" i="16"/>
  <c r="BH150" i="16"/>
  <c r="BG150" i="16"/>
  <c r="BF150" i="16"/>
  <c r="T150" i="16"/>
  <c r="R150" i="16"/>
  <c r="P150" i="16"/>
  <c r="BK150" i="16"/>
  <c r="J150" i="16"/>
  <c r="BE150" i="16"/>
  <c r="BI149" i="16"/>
  <c r="BH149" i="16"/>
  <c r="BG149" i="16"/>
  <c r="BF149" i="16"/>
  <c r="T149" i="16"/>
  <c r="R149" i="16"/>
  <c r="P149" i="16"/>
  <c r="BK149" i="16"/>
  <c r="J149" i="16"/>
  <c r="BE149" i="16"/>
  <c r="BI148" i="16"/>
  <c r="BH148" i="16"/>
  <c r="BG148" i="16"/>
  <c r="BF148" i="16"/>
  <c r="T148" i="16"/>
  <c r="R148" i="16"/>
  <c r="P148" i="16"/>
  <c r="BK148" i="16"/>
  <c r="J148" i="16"/>
  <c r="BE148" i="16" s="1"/>
  <c r="BI147" i="16"/>
  <c r="BH147" i="16"/>
  <c r="BG147" i="16"/>
  <c r="BF147" i="16"/>
  <c r="T147" i="16"/>
  <c r="R147" i="16"/>
  <c r="P147" i="16"/>
  <c r="BK147" i="16"/>
  <c r="J147" i="16"/>
  <c r="BE147" i="16" s="1"/>
  <c r="BI146" i="16"/>
  <c r="BH146" i="16"/>
  <c r="BG146" i="16"/>
  <c r="BF146" i="16"/>
  <c r="T146" i="16"/>
  <c r="R146" i="16"/>
  <c r="P146" i="16"/>
  <c r="BK146" i="16"/>
  <c r="J146" i="16"/>
  <c r="BE146" i="16"/>
  <c r="BI145" i="16"/>
  <c r="BH145" i="16"/>
  <c r="BG145" i="16"/>
  <c r="BF145" i="16"/>
  <c r="T145" i="16"/>
  <c r="R145" i="16"/>
  <c r="P145" i="16"/>
  <c r="BK145" i="16"/>
  <c r="J145" i="16"/>
  <c r="BE145" i="16"/>
  <c r="BI144" i="16"/>
  <c r="BH144" i="16"/>
  <c r="BG144" i="16"/>
  <c r="BF144" i="16"/>
  <c r="T144" i="16"/>
  <c r="R144" i="16"/>
  <c r="P144" i="16"/>
  <c r="BK144" i="16"/>
  <c r="J144" i="16"/>
  <c r="BE144" i="16" s="1"/>
  <c r="BI143" i="16"/>
  <c r="BH143" i="16"/>
  <c r="BG143" i="16"/>
  <c r="BF143" i="16"/>
  <c r="T143" i="16"/>
  <c r="R143" i="16"/>
  <c r="P143" i="16"/>
  <c r="BK143" i="16"/>
  <c r="J143" i="16"/>
  <c r="BE143" i="16" s="1"/>
  <c r="BI142" i="16"/>
  <c r="BH142" i="16"/>
  <c r="BG142" i="16"/>
  <c r="BF142" i="16"/>
  <c r="T142" i="16"/>
  <c r="R142" i="16"/>
  <c r="P142" i="16"/>
  <c r="BK142" i="16"/>
  <c r="J142" i="16"/>
  <c r="BE142" i="16"/>
  <c r="BI141" i="16"/>
  <c r="BH141" i="16"/>
  <c r="BG141" i="16"/>
  <c r="BF141" i="16"/>
  <c r="T141" i="16"/>
  <c r="R141" i="16"/>
  <c r="P141" i="16"/>
  <c r="BK141" i="16"/>
  <c r="J141" i="16"/>
  <c r="BE141" i="16"/>
  <c r="BI140" i="16"/>
  <c r="BH140" i="16"/>
  <c r="BG140" i="16"/>
  <c r="BF140" i="16"/>
  <c r="T140" i="16"/>
  <c r="R140" i="16"/>
  <c r="P140" i="16"/>
  <c r="BK140" i="16"/>
  <c r="J140" i="16"/>
  <c r="BE140" i="16" s="1"/>
  <c r="BI139" i="16"/>
  <c r="BH139" i="16"/>
  <c r="BG139" i="16"/>
  <c r="BF139" i="16"/>
  <c r="T139" i="16"/>
  <c r="R139" i="16"/>
  <c r="P139" i="16"/>
  <c r="BK139" i="16"/>
  <c r="J139" i="16"/>
  <c r="BE139" i="16" s="1"/>
  <c r="BI138" i="16"/>
  <c r="BH138" i="16"/>
  <c r="BG138" i="16"/>
  <c r="BF138" i="16"/>
  <c r="T138" i="16"/>
  <c r="R138" i="16"/>
  <c r="P138" i="16"/>
  <c r="BK138" i="16"/>
  <c r="J138" i="16"/>
  <c r="BE138" i="16"/>
  <c r="BI137" i="16"/>
  <c r="BH137" i="16"/>
  <c r="BG137" i="16"/>
  <c r="BF137" i="16"/>
  <c r="T137" i="16"/>
  <c r="R137" i="16"/>
  <c r="P137" i="16"/>
  <c r="BK137" i="16"/>
  <c r="J137" i="16"/>
  <c r="BE137" i="16"/>
  <c r="BI136" i="16"/>
  <c r="BH136" i="16"/>
  <c r="BG136" i="16"/>
  <c r="BF136" i="16"/>
  <c r="T136" i="16"/>
  <c r="R136" i="16"/>
  <c r="P136" i="16"/>
  <c r="BK136" i="16"/>
  <c r="J136" i="16"/>
  <c r="BE136" i="16" s="1"/>
  <c r="BI135" i="16"/>
  <c r="BH135" i="16"/>
  <c r="BG135" i="16"/>
  <c r="BF135" i="16"/>
  <c r="T135" i="16"/>
  <c r="R135" i="16"/>
  <c r="P135" i="16"/>
  <c r="BK135" i="16"/>
  <c r="J135" i="16"/>
  <c r="BE135" i="16" s="1"/>
  <c r="BI134" i="16"/>
  <c r="BH134" i="16"/>
  <c r="BG134" i="16"/>
  <c r="BF134" i="16"/>
  <c r="T134" i="16"/>
  <c r="R134" i="16"/>
  <c r="P134" i="16"/>
  <c r="BK134" i="16"/>
  <c r="J134" i="16"/>
  <c r="BE134" i="16"/>
  <c r="BI133" i="16"/>
  <c r="BH133" i="16"/>
  <c r="BG133" i="16"/>
  <c r="BF133" i="16"/>
  <c r="T133" i="16"/>
  <c r="R133" i="16"/>
  <c r="P133" i="16"/>
  <c r="BK133" i="16"/>
  <c r="J133" i="16"/>
  <c r="BE133" i="16"/>
  <c r="BI132" i="16"/>
  <c r="BH132" i="16"/>
  <c r="BG132" i="16"/>
  <c r="BF132" i="16"/>
  <c r="T132" i="16"/>
  <c r="R132" i="16"/>
  <c r="P132" i="16"/>
  <c r="BK132" i="16"/>
  <c r="J132" i="16"/>
  <c r="BE132" i="16" s="1"/>
  <c r="BI131" i="16"/>
  <c r="BH131" i="16"/>
  <c r="BG131" i="16"/>
  <c r="BF131" i="16"/>
  <c r="T131" i="16"/>
  <c r="R131" i="16"/>
  <c r="P131" i="16"/>
  <c r="BK131" i="16"/>
  <c r="J131" i="16"/>
  <c r="BE131" i="16" s="1"/>
  <c r="BI129" i="16"/>
  <c r="BH129" i="16"/>
  <c r="BG129" i="16"/>
  <c r="BF129" i="16"/>
  <c r="T129" i="16"/>
  <c r="R129" i="16"/>
  <c r="P129" i="16"/>
  <c r="BK129" i="16"/>
  <c r="J129" i="16"/>
  <c r="BE129" i="16"/>
  <c r="BI128" i="16"/>
  <c r="BH128" i="16"/>
  <c r="BG128" i="16"/>
  <c r="BF128" i="16"/>
  <c r="T128" i="16"/>
  <c r="R128" i="16"/>
  <c r="P128" i="16"/>
  <c r="BK128" i="16"/>
  <c r="J128" i="16"/>
  <c r="BE128" i="16"/>
  <c r="BI127" i="16"/>
  <c r="BH127" i="16"/>
  <c r="BG127" i="16"/>
  <c r="BF127" i="16"/>
  <c r="T127" i="16"/>
  <c r="R127" i="16"/>
  <c r="P127" i="16"/>
  <c r="BK127" i="16"/>
  <c r="J127" i="16"/>
  <c r="BE127" i="16" s="1"/>
  <c r="BI126" i="16"/>
  <c r="BH126" i="16"/>
  <c r="BG126" i="16"/>
  <c r="BF126" i="16"/>
  <c r="T126" i="16"/>
  <c r="R126" i="16"/>
  <c r="P126" i="16"/>
  <c r="BK126" i="16"/>
  <c r="J126" i="16"/>
  <c r="BE126" i="16" s="1"/>
  <c r="BI125" i="16"/>
  <c r="BH125" i="16"/>
  <c r="BG125" i="16"/>
  <c r="BF125" i="16"/>
  <c r="T125" i="16"/>
  <c r="R125" i="16"/>
  <c r="P125" i="16"/>
  <c r="BK125" i="16"/>
  <c r="J125" i="16"/>
  <c r="BE125" i="16"/>
  <c r="BI124" i="16"/>
  <c r="BH124" i="16"/>
  <c r="BG124" i="16"/>
  <c r="BF124" i="16"/>
  <c r="T124" i="16"/>
  <c r="R124" i="16"/>
  <c r="P124" i="16"/>
  <c r="BK124" i="16"/>
  <c r="J124" i="16"/>
  <c r="BE124" i="16"/>
  <c r="BI123" i="16"/>
  <c r="BH123" i="16"/>
  <c r="BG123" i="16"/>
  <c r="BF123" i="16"/>
  <c r="T123" i="16"/>
  <c r="R123" i="16"/>
  <c r="P123" i="16"/>
  <c r="BK123" i="16"/>
  <c r="J123" i="16"/>
  <c r="BE123" i="16" s="1"/>
  <c r="BI122" i="16"/>
  <c r="BH122" i="16"/>
  <c r="BG122" i="16"/>
  <c r="BF122" i="16"/>
  <c r="T122" i="16"/>
  <c r="R122" i="16"/>
  <c r="P122" i="16"/>
  <c r="BK122" i="16"/>
  <c r="J122" i="16"/>
  <c r="BE122" i="16" s="1"/>
  <c r="BI121" i="16"/>
  <c r="BH121" i="16"/>
  <c r="BG121" i="16"/>
  <c r="BF121" i="16"/>
  <c r="T121" i="16"/>
  <c r="R121" i="16"/>
  <c r="P121" i="16"/>
  <c r="BK121" i="16"/>
  <c r="J121" i="16"/>
  <c r="BE121" i="16"/>
  <c r="BI120" i="16"/>
  <c r="BH120" i="16"/>
  <c r="BG120" i="16"/>
  <c r="BF120" i="16"/>
  <c r="T120" i="16"/>
  <c r="R120" i="16"/>
  <c r="P120" i="16"/>
  <c r="BK120" i="16"/>
  <c r="J120" i="16"/>
  <c r="BE120" i="16"/>
  <c r="BI119" i="16"/>
  <c r="BH119" i="16"/>
  <c r="BG119" i="16"/>
  <c r="BF119" i="16"/>
  <c r="T119" i="16"/>
  <c r="R119" i="16"/>
  <c r="P119" i="16"/>
  <c r="BK119" i="16"/>
  <c r="J119" i="16"/>
  <c r="BE119" i="16" s="1"/>
  <c r="BI118" i="16"/>
  <c r="BH118" i="16"/>
  <c r="BG118" i="16"/>
  <c r="BF118" i="16"/>
  <c r="T118" i="16"/>
  <c r="R118" i="16"/>
  <c r="P118" i="16"/>
  <c r="BK118" i="16"/>
  <c r="J118" i="16"/>
  <c r="BE118" i="16" s="1"/>
  <c r="BI117" i="16"/>
  <c r="BH117" i="16"/>
  <c r="BG117" i="16"/>
  <c r="BF117" i="16"/>
  <c r="T117" i="16"/>
  <c r="R117" i="16"/>
  <c r="P117" i="16"/>
  <c r="BK117" i="16"/>
  <c r="J117" i="16"/>
  <c r="BE117" i="16"/>
  <c r="BI116" i="16"/>
  <c r="BH116" i="16"/>
  <c r="BG116" i="16"/>
  <c r="BF116" i="16"/>
  <c r="T116" i="16"/>
  <c r="R116" i="16"/>
  <c r="P116" i="16"/>
  <c r="BK116" i="16"/>
  <c r="J116" i="16"/>
  <c r="BE116" i="16"/>
  <c r="BI115" i="16"/>
  <c r="BH115" i="16"/>
  <c r="BG115" i="16"/>
  <c r="BF115" i="16"/>
  <c r="T115" i="16"/>
  <c r="R115" i="16"/>
  <c r="P115" i="16"/>
  <c r="BK115" i="16"/>
  <c r="J115" i="16"/>
  <c r="BE115" i="16" s="1"/>
  <c r="BI114" i="16"/>
  <c r="BH114" i="16"/>
  <c r="BG114" i="16"/>
  <c r="BF114" i="16"/>
  <c r="T114" i="16"/>
  <c r="R114" i="16"/>
  <c r="P114" i="16"/>
  <c r="BK114" i="16"/>
  <c r="J114" i="16"/>
  <c r="BE114" i="16" s="1"/>
  <c r="BI113" i="16"/>
  <c r="BH113" i="16"/>
  <c r="BG113" i="16"/>
  <c r="BF113" i="16"/>
  <c r="T113" i="16"/>
  <c r="R113" i="16"/>
  <c r="P113" i="16"/>
  <c r="BK113" i="16"/>
  <c r="J113" i="16"/>
  <c r="BE113" i="16"/>
  <c r="BI112" i="16"/>
  <c r="BH112" i="16"/>
  <c r="BG112" i="16"/>
  <c r="BF112" i="16"/>
  <c r="T112" i="16"/>
  <c r="R112" i="16"/>
  <c r="P112" i="16"/>
  <c r="BK112" i="16"/>
  <c r="J112" i="16"/>
  <c r="BE112" i="16"/>
  <c r="BI111" i="16"/>
  <c r="BH111" i="16"/>
  <c r="BG111" i="16"/>
  <c r="BF111" i="16"/>
  <c r="T111" i="16"/>
  <c r="R111" i="16"/>
  <c r="P111" i="16"/>
  <c r="BK111" i="16"/>
  <c r="J111" i="16"/>
  <c r="BE111" i="16" s="1"/>
  <c r="BI110" i="16"/>
  <c r="BH110" i="16"/>
  <c r="BG110" i="16"/>
  <c r="BF110" i="16"/>
  <c r="T110" i="16"/>
  <c r="R110" i="16"/>
  <c r="P110" i="16"/>
  <c r="BK110" i="16"/>
  <c r="J110" i="16"/>
  <c r="BE110" i="16" s="1"/>
  <c r="BI109" i="16"/>
  <c r="BH109" i="16"/>
  <c r="BG109" i="16"/>
  <c r="BF109" i="16"/>
  <c r="T109" i="16"/>
  <c r="R109" i="16"/>
  <c r="P109" i="16"/>
  <c r="BK109" i="16"/>
  <c r="J109" i="16"/>
  <c r="BE109" i="16"/>
  <c r="BI108" i="16"/>
  <c r="BH108" i="16"/>
  <c r="BG108" i="16"/>
  <c r="BF108" i="16"/>
  <c r="T108" i="16"/>
  <c r="R108" i="16"/>
  <c r="P108" i="16"/>
  <c r="BK108" i="16"/>
  <c r="J108" i="16"/>
  <c r="BE108" i="16"/>
  <c r="BI107" i="16"/>
  <c r="BH107" i="16"/>
  <c r="BG107" i="16"/>
  <c r="BF107" i="16"/>
  <c r="T107" i="16"/>
  <c r="R107" i="16"/>
  <c r="P107" i="16"/>
  <c r="BK107" i="16"/>
  <c r="J107" i="16"/>
  <c r="BE107" i="16" s="1"/>
  <c r="BI106" i="16"/>
  <c r="BH106" i="16"/>
  <c r="BG106" i="16"/>
  <c r="BF106" i="16"/>
  <c r="T106" i="16"/>
  <c r="R106" i="16"/>
  <c r="P106" i="16"/>
  <c r="BK106" i="16"/>
  <c r="J106" i="16"/>
  <c r="BE106" i="16" s="1"/>
  <c r="BI105" i="16"/>
  <c r="BH105" i="16"/>
  <c r="BG105" i="16"/>
  <c r="BF105" i="16"/>
  <c r="T105" i="16"/>
  <c r="R105" i="16"/>
  <c r="P105" i="16"/>
  <c r="BK105" i="16"/>
  <c r="J105" i="16"/>
  <c r="BE105" i="16"/>
  <c r="BI104" i="16"/>
  <c r="BH104" i="16"/>
  <c r="BG104" i="16"/>
  <c r="BF104" i="16"/>
  <c r="T104" i="16"/>
  <c r="R104" i="16"/>
  <c r="P104" i="16"/>
  <c r="BK104" i="16"/>
  <c r="J104" i="16"/>
  <c r="BE104" i="16"/>
  <c r="BI103" i="16"/>
  <c r="BH103" i="16"/>
  <c r="BG103" i="16"/>
  <c r="BF103" i="16"/>
  <c r="T103" i="16"/>
  <c r="R103" i="16"/>
  <c r="P103" i="16"/>
  <c r="BK103" i="16"/>
  <c r="J103" i="16"/>
  <c r="BE103" i="16" s="1"/>
  <c r="BI102" i="16"/>
  <c r="BH102" i="16"/>
  <c r="BG102" i="16"/>
  <c r="BF102" i="16"/>
  <c r="T102" i="16"/>
  <c r="R102" i="16"/>
  <c r="P102" i="16"/>
  <c r="BK102" i="16"/>
  <c r="J102" i="16"/>
  <c r="BE102" i="16" s="1"/>
  <c r="BI101" i="16"/>
  <c r="BH101" i="16"/>
  <c r="BG101" i="16"/>
  <c r="BF101" i="16"/>
  <c r="T101" i="16"/>
  <c r="R101" i="16"/>
  <c r="P101" i="16"/>
  <c r="BK101" i="16"/>
  <c r="J101" i="16"/>
  <c r="BE101" i="16"/>
  <c r="BI100" i="16"/>
  <c r="BH100" i="16"/>
  <c r="BG100" i="16"/>
  <c r="BF100" i="16"/>
  <c r="T100" i="16"/>
  <c r="R100" i="16"/>
  <c r="P100" i="16"/>
  <c r="BK100" i="16"/>
  <c r="J100" i="16"/>
  <c r="BE100" i="16"/>
  <c r="BI99" i="16"/>
  <c r="BH99" i="16"/>
  <c r="BG99" i="16"/>
  <c r="BF99" i="16"/>
  <c r="T99" i="16"/>
  <c r="R99" i="16"/>
  <c r="P99" i="16"/>
  <c r="BK99" i="16"/>
  <c r="J99" i="16"/>
  <c r="BE99" i="16"/>
  <c r="BI98" i="16"/>
  <c r="BH98" i="16"/>
  <c r="BG98" i="16"/>
  <c r="BF98" i="16"/>
  <c r="T98" i="16"/>
  <c r="R98" i="16"/>
  <c r="P98" i="16"/>
  <c r="BK98" i="16"/>
  <c r="J98" i="16"/>
  <c r="BE98" i="16" s="1"/>
  <c r="BI97" i="16"/>
  <c r="BH97" i="16"/>
  <c r="BG97" i="16"/>
  <c r="BF97" i="16"/>
  <c r="T97" i="16"/>
  <c r="R97" i="16"/>
  <c r="P97" i="16"/>
  <c r="BK97" i="16"/>
  <c r="J97" i="16"/>
  <c r="BE97" i="16"/>
  <c r="BI96" i="16"/>
  <c r="BH96" i="16"/>
  <c r="BG96" i="16"/>
  <c r="BF96" i="16"/>
  <c r="T96" i="16"/>
  <c r="R96" i="16"/>
  <c r="P96" i="16"/>
  <c r="BK96" i="16"/>
  <c r="J96" i="16"/>
  <c r="BE96" i="16"/>
  <c r="BI95" i="16"/>
  <c r="BH95" i="16"/>
  <c r="BG95" i="16"/>
  <c r="BF95" i="16"/>
  <c r="T95" i="16"/>
  <c r="R95" i="16"/>
  <c r="P95" i="16"/>
  <c r="BK95" i="16"/>
  <c r="J95" i="16"/>
  <c r="BE95" i="16"/>
  <c r="BI94" i="16"/>
  <c r="BH94" i="16"/>
  <c r="BG94" i="16"/>
  <c r="BF94" i="16"/>
  <c r="T94" i="16"/>
  <c r="T93" i="16"/>
  <c r="R94" i="16"/>
  <c r="R93" i="16" s="1"/>
  <c r="P94" i="16"/>
  <c r="BK94" i="16"/>
  <c r="J94" i="16"/>
  <c r="BE94" i="16" s="1"/>
  <c r="BI92" i="16"/>
  <c r="BH92" i="16"/>
  <c r="BG92" i="16"/>
  <c r="BF92" i="16"/>
  <c r="T92" i="16"/>
  <c r="R92" i="16"/>
  <c r="P92" i="16"/>
  <c r="BK92" i="16"/>
  <c r="J92" i="16"/>
  <c r="BE92" i="16" s="1"/>
  <c r="BI91" i="16"/>
  <c r="BH91" i="16"/>
  <c r="BG91" i="16"/>
  <c r="BF91" i="16"/>
  <c r="T91" i="16"/>
  <c r="R91" i="16"/>
  <c r="P91" i="16"/>
  <c r="BK91" i="16"/>
  <c r="J91" i="16"/>
  <c r="BE91" i="16"/>
  <c r="BI90" i="16"/>
  <c r="BH90" i="16"/>
  <c r="F33" i="16" s="1"/>
  <c r="BC66" i="1" s="1"/>
  <c r="BG90" i="16"/>
  <c r="BF90" i="16"/>
  <c r="T90" i="16"/>
  <c r="R90" i="16"/>
  <c r="P90" i="16"/>
  <c r="BK90" i="16"/>
  <c r="J90" i="16"/>
  <c r="BE90" i="16"/>
  <c r="F30" i="16" s="1"/>
  <c r="AZ66" i="1" s="1"/>
  <c r="BI89" i="16"/>
  <c r="BH89" i="16"/>
  <c r="BG89" i="16"/>
  <c r="BF89" i="16"/>
  <c r="T89" i="16"/>
  <c r="R89" i="16"/>
  <c r="P89" i="16"/>
  <c r="BK89" i="16"/>
  <c r="BK85" i="16" s="1"/>
  <c r="J89" i="16"/>
  <c r="BE89" i="16" s="1"/>
  <c r="BI88" i="16"/>
  <c r="BH88" i="16"/>
  <c r="BG88" i="16"/>
  <c r="BF88" i="16"/>
  <c r="T88" i="16"/>
  <c r="T85" i="16" s="1"/>
  <c r="R88" i="16"/>
  <c r="P88" i="16"/>
  <c r="BK88" i="16"/>
  <c r="J88" i="16"/>
  <c r="BE88" i="16" s="1"/>
  <c r="BI87" i="16"/>
  <c r="BH87" i="16"/>
  <c r="BG87" i="16"/>
  <c r="F32" i="16" s="1"/>
  <c r="BB66" i="1" s="1"/>
  <c r="BF87" i="16"/>
  <c r="T87" i="16"/>
  <c r="R87" i="16"/>
  <c r="P87" i="16"/>
  <c r="P85" i="16" s="1"/>
  <c r="BK87" i="16"/>
  <c r="J87" i="16"/>
  <c r="BE87" i="16"/>
  <c r="BI86" i="16"/>
  <c r="F34" i="16"/>
  <c r="BD66" i="1" s="1"/>
  <c r="BH86" i="16"/>
  <c r="BG86" i="16"/>
  <c r="BF86" i="16"/>
  <c r="T86" i="16"/>
  <c r="R86" i="16"/>
  <c r="P86" i="16"/>
  <c r="BK86" i="16"/>
  <c r="J86" i="16"/>
  <c r="BE86" i="16" s="1"/>
  <c r="J79" i="16"/>
  <c r="F79" i="16"/>
  <c r="F77" i="16"/>
  <c r="E75" i="16"/>
  <c r="J51" i="16"/>
  <c r="F51" i="16"/>
  <c r="F49" i="16"/>
  <c r="E47" i="16"/>
  <c r="J18" i="16"/>
  <c r="E18" i="16"/>
  <c r="F80" i="16"/>
  <c r="F52" i="16"/>
  <c r="J17" i="16"/>
  <c r="J12" i="16"/>
  <c r="J77" i="16"/>
  <c r="J49" i="16"/>
  <c r="E7" i="16"/>
  <c r="E73" i="16"/>
  <c r="E45" i="16"/>
  <c r="AY65" i="1"/>
  <c r="AX65" i="1"/>
  <c r="BI139" i="15"/>
  <c r="BH139" i="15"/>
  <c r="BG139" i="15"/>
  <c r="BF139" i="15"/>
  <c r="T139" i="15"/>
  <c r="R139" i="15"/>
  <c r="P139" i="15"/>
  <c r="BK139" i="15"/>
  <c r="J139" i="15"/>
  <c r="BE139" i="15"/>
  <c r="BI138" i="15"/>
  <c r="BH138" i="15"/>
  <c r="BG138" i="15"/>
  <c r="BF138" i="15"/>
  <c r="T138" i="15"/>
  <c r="R138" i="15"/>
  <c r="P138" i="15"/>
  <c r="BK138" i="15"/>
  <c r="J138" i="15"/>
  <c r="BE138" i="15" s="1"/>
  <c r="BI137" i="15"/>
  <c r="BH137" i="15"/>
  <c r="BG137" i="15"/>
  <c r="BF137" i="15"/>
  <c r="T137" i="15"/>
  <c r="R137" i="15"/>
  <c r="P137" i="15"/>
  <c r="BK137" i="15"/>
  <c r="J137" i="15"/>
  <c r="BE137" i="15"/>
  <c r="BI136" i="15"/>
  <c r="BH136" i="15"/>
  <c r="BG136" i="15"/>
  <c r="BF136" i="15"/>
  <c r="T136" i="15"/>
  <c r="R136" i="15"/>
  <c r="P136" i="15"/>
  <c r="BK136" i="15"/>
  <c r="J136" i="15"/>
  <c r="BE136" i="15" s="1"/>
  <c r="BI135" i="15"/>
  <c r="BH135" i="15"/>
  <c r="BG135" i="15"/>
  <c r="BF135" i="15"/>
  <c r="T135" i="15"/>
  <c r="R135" i="15"/>
  <c r="P135" i="15"/>
  <c r="BK135" i="15"/>
  <c r="J135" i="15"/>
  <c r="BE135" i="15"/>
  <c r="BI134" i="15"/>
  <c r="BH134" i="15"/>
  <c r="BG134" i="15"/>
  <c r="BF134" i="15"/>
  <c r="T134" i="15"/>
  <c r="R134" i="15"/>
  <c r="P134" i="15"/>
  <c r="BK134" i="15"/>
  <c r="J134" i="15"/>
  <c r="BE134" i="15" s="1"/>
  <c r="BI133" i="15"/>
  <c r="BH133" i="15"/>
  <c r="BG133" i="15"/>
  <c r="BF133" i="15"/>
  <c r="T133" i="15"/>
  <c r="R133" i="15"/>
  <c r="R132" i="15" s="1"/>
  <c r="P133" i="15"/>
  <c r="BK133" i="15"/>
  <c r="BK132" i="15" s="1"/>
  <c r="J132" i="15" s="1"/>
  <c r="J61" i="15" s="1"/>
  <c r="J133" i="15"/>
  <c r="BE133" i="15" s="1"/>
  <c r="BI131" i="15"/>
  <c r="BH131" i="15"/>
  <c r="BG131" i="15"/>
  <c r="BF131" i="15"/>
  <c r="T131" i="15"/>
  <c r="R131" i="15"/>
  <c r="P131" i="15"/>
  <c r="BK131" i="15"/>
  <c r="J131" i="15"/>
  <c r="BE131" i="15"/>
  <c r="BI130" i="15"/>
  <c r="BH130" i="15"/>
  <c r="BG130" i="15"/>
  <c r="BF130" i="15"/>
  <c r="T130" i="15"/>
  <c r="R130" i="15"/>
  <c r="P130" i="15"/>
  <c r="BK130" i="15"/>
  <c r="J130" i="15"/>
  <c r="BE130" i="15" s="1"/>
  <c r="BI129" i="15"/>
  <c r="BH129" i="15"/>
  <c r="BG129" i="15"/>
  <c r="BF129" i="15"/>
  <c r="T129" i="15"/>
  <c r="R129" i="15"/>
  <c r="P129" i="15"/>
  <c r="BK129" i="15"/>
  <c r="J129" i="15"/>
  <c r="BE129" i="15"/>
  <c r="BI128" i="15"/>
  <c r="BH128" i="15"/>
  <c r="BG128" i="15"/>
  <c r="BF128" i="15"/>
  <c r="T128" i="15"/>
  <c r="R128" i="15"/>
  <c r="P128" i="15"/>
  <c r="BK128" i="15"/>
  <c r="J128" i="15"/>
  <c r="BE128" i="15" s="1"/>
  <c r="BI127" i="15"/>
  <c r="BH127" i="15"/>
  <c r="BG127" i="15"/>
  <c r="BF127" i="15"/>
  <c r="T127" i="15"/>
  <c r="R127" i="15"/>
  <c r="P127" i="15"/>
  <c r="BK127" i="15"/>
  <c r="J127" i="15"/>
  <c r="BE127" i="15"/>
  <c r="BI126" i="15"/>
  <c r="BH126" i="15"/>
  <c r="BG126" i="15"/>
  <c r="BF126" i="15"/>
  <c r="T126" i="15"/>
  <c r="R126" i="15"/>
  <c r="P126" i="15"/>
  <c r="BK126" i="15"/>
  <c r="J126" i="15"/>
  <c r="BE126" i="15" s="1"/>
  <c r="BI125" i="15"/>
  <c r="BH125" i="15"/>
  <c r="BG125" i="15"/>
  <c r="BF125" i="15"/>
  <c r="T125" i="15"/>
  <c r="R125" i="15"/>
  <c r="P125" i="15"/>
  <c r="BK125" i="15"/>
  <c r="J125" i="15"/>
  <c r="BE125" i="15"/>
  <c r="BI124" i="15"/>
  <c r="BH124" i="15"/>
  <c r="BG124" i="15"/>
  <c r="BF124" i="15"/>
  <c r="T124" i="15"/>
  <c r="R124" i="15"/>
  <c r="P124" i="15"/>
  <c r="BK124" i="15"/>
  <c r="J124" i="15"/>
  <c r="BE124" i="15" s="1"/>
  <c r="BI123" i="15"/>
  <c r="BH123" i="15"/>
  <c r="BG123" i="15"/>
  <c r="BF123" i="15"/>
  <c r="T123" i="15"/>
  <c r="R123" i="15"/>
  <c r="P123" i="15"/>
  <c r="BK123" i="15"/>
  <c r="J123" i="15"/>
  <c r="BE123" i="15"/>
  <c r="BI122" i="15"/>
  <c r="BH122" i="15"/>
  <c r="BG122" i="15"/>
  <c r="BF122" i="15"/>
  <c r="T122" i="15"/>
  <c r="R122" i="15"/>
  <c r="P122" i="15"/>
  <c r="BK122" i="15"/>
  <c r="J122" i="15"/>
  <c r="BE122" i="15" s="1"/>
  <c r="BI121" i="15"/>
  <c r="BH121" i="15"/>
  <c r="BG121" i="15"/>
  <c r="BF121" i="15"/>
  <c r="T121" i="15"/>
  <c r="R121" i="15"/>
  <c r="P121" i="15"/>
  <c r="BK121" i="15"/>
  <c r="J121" i="15"/>
  <c r="BE121" i="15"/>
  <c r="BI120" i="15"/>
  <c r="BH120" i="15"/>
  <c r="BG120" i="15"/>
  <c r="BF120" i="15"/>
  <c r="T120" i="15"/>
  <c r="R120" i="15"/>
  <c r="P120" i="15"/>
  <c r="BK120" i="15"/>
  <c r="J120" i="15"/>
  <c r="BE120" i="15" s="1"/>
  <c r="BI119" i="15"/>
  <c r="BH119" i="15"/>
  <c r="BG119" i="15"/>
  <c r="BF119" i="15"/>
  <c r="T119" i="15"/>
  <c r="R119" i="15"/>
  <c r="P119" i="15"/>
  <c r="BK119" i="15"/>
  <c r="J119" i="15"/>
  <c r="BE119" i="15"/>
  <c r="BI118" i="15"/>
  <c r="BH118" i="15"/>
  <c r="BG118" i="15"/>
  <c r="BF118" i="15"/>
  <c r="T118" i="15"/>
  <c r="R118" i="15"/>
  <c r="P118" i="15"/>
  <c r="BK118" i="15"/>
  <c r="J118" i="15"/>
  <c r="BE118" i="15" s="1"/>
  <c r="BI117" i="15"/>
  <c r="BH117" i="15"/>
  <c r="BG117" i="15"/>
  <c r="BF117" i="15"/>
  <c r="T117" i="15"/>
  <c r="R117" i="15"/>
  <c r="P117" i="15"/>
  <c r="BK117" i="15"/>
  <c r="J117" i="15"/>
  <c r="BE117" i="15"/>
  <c r="BI116" i="15"/>
  <c r="BH116" i="15"/>
  <c r="BG116" i="15"/>
  <c r="BF116" i="15"/>
  <c r="T116" i="15"/>
  <c r="R116" i="15"/>
  <c r="P116" i="15"/>
  <c r="BK116" i="15"/>
  <c r="J116" i="15"/>
  <c r="BE116" i="15" s="1"/>
  <c r="BI115" i="15"/>
  <c r="BH115" i="15"/>
  <c r="BG115" i="15"/>
  <c r="BF115" i="15"/>
  <c r="T115" i="15"/>
  <c r="R115" i="15"/>
  <c r="P115" i="15"/>
  <c r="BK115" i="15"/>
  <c r="J115" i="15"/>
  <c r="BE115" i="15"/>
  <c r="BI114" i="15"/>
  <c r="BH114" i="15"/>
  <c r="BG114" i="15"/>
  <c r="BF114" i="15"/>
  <c r="T114" i="15"/>
  <c r="R114" i="15"/>
  <c r="P114" i="15"/>
  <c r="BK114" i="15"/>
  <c r="J114" i="15"/>
  <c r="BE114" i="15" s="1"/>
  <c r="BI113" i="15"/>
  <c r="BH113" i="15"/>
  <c r="BG113" i="15"/>
  <c r="BF113" i="15"/>
  <c r="T113" i="15"/>
  <c r="R113" i="15"/>
  <c r="P113" i="15"/>
  <c r="BK113" i="15"/>
  <c r="J113" i="15"/>
  <c r="BE113" i="15"/>
  <c r="BI112" i="15"/>
  <c r="BH112" i="15"/>
  <c r="BG112" i="15"/>
  <c r="BF112" i="15"/>
  <c r="T112" i="15"/>
  <c r="R112" i="15"/>
  <c r="P112" i="15"/>
  <c r="BK112" i="15"/>
  <c r="J112" i="15"/>
  <c r="BE112" i="15" s="1"/>
  <c r="BI111" i="15"/>
  <c r="BH111" i="15"/>
  <c r="BG111" i="15"/>
  <c r="BF111" i="15"/>
  <c r="T111" i="15"/>
  <c r="R111" i="15"/>
  <c r="P111" i="15"/>
  <c r="BK111" i="15"/>
  <c r="J111" i="15"/>
  <c r="BE111" i="15"/>
  <c r="BI110" i="15"/>
  <c r="BH110" i="15"/>
  <c r="BG110" i="15"/>
  <c r="BF110" i="15"/>
  <c r="T110" i="15"/>
  <c r="R110" i="15"/>
  <c r="P110" i="15"/>
  <c r="BK110" i="15"/>
  <c r="J110" i="15"/>
  <c r="BE110" i="15" s="1"/>
  <c r="BI109" i="15"/>
  <c r="BH109" i="15"/>
  <c r="BG109" i="15"/>
  <c r="BF109" i="15"/>
  <c r="T109" i="15"/>
  <c r="R109" i="15"/>
  <c r="P109" i="15"/>
  <c r="BK109" i="15"/>
  <c r="J109" i="15"/>
  <c r="BE109" i="15"/>
  <c r="BI108" i="15"/>
  <c r="BH108" i="15"/>
  <c r="BG108" i="15"/>
  <c r="BF108" i="15"/>
  <c r="T108" i="15"/>
  <c r="R108" i="15"/>
  <c r="P108" i="15"/>
  <c r="BK108" i="15"/>
  <c r="J108" i="15"/>
  <c r="BE108" i="15" s="1"/>
  <c r="BI107" i="15"/>
  <c r="BH107" i="15"/>
  <c r="BG107" i="15"/>
  <c r="BF107" i="15"/>
  <c r="T107" i="15"/>
  <c r="R107" i="15"/>
  <c r="P107" i="15"/>
  <c r="BK107" i="15"/>
  <c r="J107" i="15"/>
  <c r="BE107" i="15"/>
  <c r="BI106" i="15"/>
  <c r="BH106" i="15"/>
  <c r="BG106" i="15"/>
  <c r="BF106" i="15"/>
  <c r="T106" i="15"/>
  <c r="R106" i="15"/>
  <c r="P106" i="15"/>
  <c r="BK106" i="15"/>
  <c r="J106" i="15"/>
  <c r="BE106" i="15" s="1"/>
  <c r="BI105" i="15"/>
  <c r="BH105" i="15"/>
  <c r="BG105" i="15"/>
  <c r="BF105" i="15"/>
  <c r="T105" i="15"/>
  <c r="R105" i="15"/>
  <c r="P105" i="15"/>
  <c r="P102" i="15" s="1"/>
  <c r="BK105" i="15"/>
  <c r="J105" i="15"/>
  <c r="BE105" i="15"/>
  <c r="BI104" i="15"/>
  <c r="BH104" i="15"/>
  <c r="BG104" i="15"/>
  <c r="BF104" i="15"/>
  <c r="T104" i="15"/>
  <c r="T102" i="15" s="1"/>
  <c r="R104" i="15"/>
  <c r="P104" i="15"/>
  <c r="BK104" i="15"/>
  <c r="J104" i="15"/>
  <c r="BE104" i="15" s="1"/>
  <c r="BI103" i="15"/>
  <c r="BH103" i="15"/>
  <c r="BG103" i="15"/>
  <c r="BF103" i="15"/>
  <c r="T103" i="15"/>
  <c r="R103" i="15"/>
  <c r="R102" i="15" s="1"/>
  <c r="P103" i="15"/>
  <c r="BK103" i="15"/>
  <c r="BK102" i="15" s="1"/>
  <c r="J102" i="15" s="1"/>
  <c r="J60" i="15" s="1"/>
  <c r="J103" i="15"/>
  <c r="BE103" i="15" s="1"/>
  <c r="BI101" i="15"/>
  <c r="BH101" i="15"/>
  <c r="BG101" i="15"/>
  <c r="BF101" i="15"/>
  <c r="T101" i="15"/>
  <c r="R101" i="15"/>
  <c r="P101" i="15"/>
  <c r="BK101" i="15"/>
  <c r="J101" i="15"/>
  <c r="BE101" i="15"/>
  <c r="BI100" i="15"/>
  <c r="BH100" i="15"/>
  <c r="BG100" i="15"/>
  <c r="BF100" i="15"/>
  <c r="T100" i="15"/>
  <c r="R100" i="15"/>
  <c r="P100" i="15"/>
  <c r="BK100" i="15"/>
  <c r="J100" i="15"/>
  <c r="BE100" i="15" s="1"/>
  <c r="BI99" i="15"/>
  <c r="BH99" i="15"/>
  <c r="BG99" i="15"/>
  <c r="BF99" i="15"/>
  <c r="T99" i="15"/>
  <c r="R99" i="15"/>
  <c r="P99" i="15"/>
  <c r="BK99" i="15"/>
  <c r="J99" i="15"/>
  <c r="BE99" i="15"/>
  <c r="BI98" i="15"/>
  <c r="BH98" i="15"/>
  <c r="BG98" i="15"/>
  <c r="BF98" i="15"/>
  <c r="T98" i="15"/>
  <c r="R98" i="15"/>
  <c r="P98" i="15"/>
  <c r="BK98" i="15"/>
  <c r="J98" i="15"/>
  <c r="BE98" i="15" s="1"/>
  <c r="BI97" i="15"/>
  <c r="BH97" i="15"/>
  <c r="BG97" i="15"/>
  <c r="BF97" i="15"/>
  <c r="T97" i="15"/>
  <c r="R97" i="15"/>
  <c r="P97" i="15"/>
  <c r="BK97" i="15"/>
  <c r="J97" i="15"/>
  <c r="BE97" i="15"/>
  <c r="BI96" i="15"/>
  <c r="BH96" i="15"/>
  <c r="BG96" i="15"/>
  <c r="BF96" i="15"/>
  <c r="T96" i="15"/>
  <c r="R96" i="15"/>
  <c r="P96" i="15"/>
  <c r="BK96" i="15"/>
  <c r="J96" i="15"/>
  <c r="BE96" i="15" s="1"/>
  <c r="BI95" i="15"/>
  <c r="BH95" i="15"/>
  <c r="BG95" i="15"/>
  <c r="BF95" i="15"/>
  <c r="T95" i="15"/>
  <c r="R95" i="15"/>
  <c r="P95" i="15"/>
  <c r="P92" i="15" s="1"/>
  <c r="BK95" i="15"/>
  <c r="J95" i="15"/>
  <c r="BE95" i="15"/>
  <c r="BI94" i="15"/>
  <c r="BH94" i="15"/>
  <c r="BG94" i="15"/>
  <c r="BF94" i="15"/>
  <c r="T94" i="15"/>
  <c r="T92" i="15" s="1"/>
  <c r="R94" i="15"/>
  <c r="P94" i="15"/>
  <c r="BK94" i="15"/>
  <c r="J94" i="15"/>
  <c r="BE94" i="15" s="1"/>
  <c r="BI93" i="15"/>
  <c r="BH93" i="15"/>
  <c r="BG93" i="15"/>
  <c r="BF93" i="15"/>
  <c r="T93" i="15"/>
  <c r="R93" i="15"/>
  <c r="R92" i="15" s="1"/>
  <c r="P93" i="15"/>
  <c r="BK93" i="15"/>
  <c r="BK92" i="15" s="1"/>
  <c r="J92" i="15" s="1"/>
  <c r="J59" i="15" s="1"/>
  <c r="J93" i="15"/>
  <c r="BE93" i="15" s="1"/>
  <c r="BI91" i="15"/>
  <c r="BH91" i="15"/>
  <c r="BG91" i="15"/>
  <c r="BF91" i="15"/>
  <c r="T91" i="15"/>
  <c r="R91" i="15"/>
  <c r="P91" i="15"/>
  <c r="BK91" i="15"/>
  <c r="J91" i="15"/>
  <c r="BE91" i="15"/>
  <c r="BI90" i="15"/>
  <c r="BH90" i="15"/>
  <c r="BG90" i="15"/>
  <c r="BF90" i="15"/>
  <c r="T90" i="15"/>
  <c r="R90" i="15"/>
  <c r="P90" i="15"/>
  <c r="BK90" i="15"/>
  <c r="J90" i="15"/>
  <c r="BE90" i="15" s="1"/>
  <c r="BI89" i="15"/>
  <c r="BH89" i="15"/>
  <c r="BG89" i="15"/>
  <c r="BF89" i="15"/>
  <c r="T89" i="15"/>
  <c r="R89" i="15"/>
  <c r="P89" i="15"/>
  <c r="BK89" i="15"/>
  <c r="J89" i="15"/>
  <c r="BE89" i="15"/>
  <c r="BI88" i="15"/>
  <c r="BH88" i="15"/>
  <c r="BG88" i="15"/>
  <c r="BF88" i="15"/>
  <c r="T88" i="15"/>
  <c r="T83" i="15" s="1"/>
  <c r="R88" i="15"/>
  <c r="P88" i="15"/>
  <c r="BK88" i="15"/>
  <c r="J88" i="15"/>
  <c r="BE88" i="15" s="1"/>
  <c r="BI87" i="15"/>
  <c r="BH87" i="15"/>
  <c r="BG87" i="15"/>
  <c r="BF87" i="15"/>
  <c r="T87" i="15"/>
  <c r="R87" i="15"/>
  <c r="R83" i="15" s="1"/>
  <c r="P87" i="15"/>
  <c r="BK87" i="15"/>
  <c r="J87" i="15"/>
  <c r="BE87" i="15"/>
  <c r="BI86" i="15"/>
  <c r="BH86" i="15"/>
  <c r="BG86" i="15"/>
  <c r="BF86" i="15"/>
  <c r="J31" i="15" s="1"/>
  <c r="AW65" i="1" s="1"/>
  <c r="T86" i="15"/>
  <c r="R86" i="15"/>
  <c r="P86" i="15"/>
  <c r="BK86" i="15"/>
  <c r="J86" i="15"/>
  <c r="BE86" i="15" s="1"/>
  <c r="BI85" i="15"/>
  <c r="BH85" i="15"/>
  <c r="BG85" i="15"/>
  <c r="BF85" i="15"/>
  <c r="T85" i="15"/>
  <c r="R85" i="15"/>
  <c r="P85" i="15"/>
  <c r="BK85" i="15"/>
  <c r="J85" i="15"/>
  <c r="BE85" i="15"/>
  <c r="BI84" i="15"/>
  <c r="BH84" i="15"/>
  <c r="F33" i="15"/>
  <c r="BC65" i="1" s="1"/>
  <c r="BG84" i="15"/>
  <c r="BF84" i="15"/>
  <c r="F31" i="15"/>
  <c r="BA65" i="1" s="1"/>
  <c r="T84" i="15"/>
  <c r="R84" i="15"/>
  <c r="R82" i="15"/>
  <c r="R81" i="15" s="1"/>
  <c r="P84" i="15"/>
  <c r="BK84" i="15"/>
  <c r="BK83" i="15"/>
  <c r="J84" i="15"/>
  <c r="BE84" i="15" s="1"/>
  <c r="J77" i="15"/>
  <c r="F77" i="15"/>
  <c r="F75" i="15"/>
  <c r="E73" i="15"/>
  <c r="J51" i="15"/>
  <c r="F51" i="15"/>
  <c r="F49" i="15"/>
  <c r="E47" i="15"/>
  <c r="J18" i="15"/>
  <c r="E18" i="15"/>
  <c r="F78" i="15" s="1"/>
  <c r="J17" i="15"/>
  <c r="J12" i="15"/>
  <c r="J49" i="15" s="1"/>
  <c r="J75" i="15"/>
  <c r="E7" i="15"/>
  <c r="E71" i="15"/>
  <c r="E45" i="15"/>
  <c r="AY64" i="1"/>
  <c r="AX64" i="1"/>
  <c r="BI140" i="14"/>
  <c r="BH140" i="14"/>
  <c r="BG140" i="14"/>
  <c r="BF140" i="14"/>
  <c r="T140" i="14"/>
  <c r="R140" i="14"/>
  <c r="P140" i="14"/>
  <c r="BK140" i="14"/>
  <c r="J140" i="14"/>
  <c r="BE140" i="14"/>
  <c r="BI139" i="14"/>
  <c r="BH139" i="14"/>
  <c r="BG139" i="14"/>
  <c r="BF139" i="14"/>
  <c r="T139" i="14"/>
  <c r="R139" i="14"/>
  <c r="P139" i="14"/>
  <c r="BK139" i="14"/>
  <c r="J139" i="14"/>
  <c r="BE139" i="14" s="1"/>
  <c r="BI138" i="14"/>
  <c r="BH138" i="14"/>
  <c r="BG138" i="14"/>
  <c r="BF138" i="14"/>
  <c r="T138" i="14"/>
  <c r="R138" i="14"/>
  <c r="P138" i="14"/>
  <c r="BK138" i="14"/>
  <c r="J138" i="14"/>
  <c r="BE138" i="14" s="1"/>
  <c r="BI137" i="14"/>
  <c r="BH137" i="14"/>
  <c r="BG137" i="14"/>
  <c r="BF137" i="14"/>
  <c r="T137" i="14"/>
  <c r="R137" i="14"/>
  <c r="P137" i="14"/>
  <c r="BK137" i="14"/>
  <c r="J137" i="14"/>
  <c r="BE137" i="14"/>
  <c r="BI136" i="14"/>
  <c r="BH136" i="14"/>
  <c r="BG136" i="14"/>
  <c r="BF136" i="14"/>
  <c r="T136" i="14"/>
  <c r="T134" i="14" s="1"/>
  <c r="R136" i="14"/>
  <c r="P136" i="14"/>
  <c r="BK136" i="14"/>
  <c r="J136" i="14"/>
  <c r="BE136" i="14"/>
  <c r="BI135" i="14"/>
  <c r="BH135" i="14"/>
  <c r="BG135" i="14"/>
  <c r="BF135" i="14"/>
  <c r="T135" i="14"/>
  <c r="R135" i="14"/>
  <c r="R134" i="14"/>
  <c r="P135" i="14"/>
  <c r="P134" i="14" s="1"/>
  <c r="BK135" i="14"/>
  <c r="J135" i="14"/>
  <c r="BE135" i="14"/>
  <c r="BI133" i="14"/>
  <c r="BH133" i="14"/>
  <c r="BG133" i="14"/>
  <c r="BF133" i="14"/>
  <c r="T133" i="14"/>
  <c r="R133" i="14"/>
  <c r="P133" i="14"/>
  <c r="BK133" i="14"/>
  <c r="J133" i="14"/>
  <c r="BE133" i="14" s="1"/>
  <c r="BI132" i="14"/>
  <c r="BH132" i="14"/>
  <c r="BG132" i="14"/>
  <c r="BF132" i="14"/>
  <c r="T132" i="14"/>
  <c r="R132" i="14"/>
  <c r="P132" i="14"/>
  <c r="BK132" i="14"/>
  <c r="J132" i="14"/>
  <c r="BE132" i="14" s="1"/>
  <c r="BI131" i="14"/>
  <c r="BH131" i="14"/>
  <c r="BG131" i="14"/>
  <c r="BF131" i="14"/>
  <c r="T131" i="14"/>
  <c r="R131" i="14"/>
  <c r="P131" i="14"/>
  <c r="BK131" i="14"/>
  <c r="J131" i="14"/>
  <c r="BE131" i="14"/>
  <c r="BI130" i="14"/>
  <c r="BH130" i="14"/>
  <c r="BG130" i="14"/>
  <c r="BF130" i="14"/>
  <c r="T130" i="14"/>
  <c r="R130" i="14"/>
  <c r="P130" i="14"/>
  <c r="BK130" i="14"/>
  <c r="J130" i="14"/>
  <c r="BE130" i="14"/>
  <c r="BI129" i="14"/>
  <c r="BH129" i="14"/>
  <c r="BG129" i="14"/>
  <c r="BF129" i="14"/>
  <c r="T129" i="14"/>
  <c r="R129" i="14"/>
  <c r="P129" i="14"/>
  <c r="BK129" i="14"/>
  <c r="J129" i="14"/>
  <c r="BE129" i="14" s="1"/>
  <c r="BI128" i="14"/>
  <c r="BH128" i="14"/>
  <c r="BG128" i="14"/>
  <c r="BF128" i="14"/>
  <c r="T128" i="14"/>
  <c r="R128" i="14"/>
  <c r="P128" i="14"/>
  <c r="BK128" i="14"/>
  <c r="J128" i="14"/>
  <c r="BE128" i="14" s="1"/>
  <c r="BI127" i="14"/>
  <c r="BH127" i="14"/>
  <c r="BG127" i="14"/>
  <c r="BF127" i="14"/>
  <c r="T127" i="14"/>
  <c r="R127" i="14"/>
  <c r="P127" i="14"/>
  <c r="BK127" i="14"/>
  <c r="J127" i="14"/>
  <c r="BE127" i="14"/>
  <c r="BI126" i="14"/>
  <c r="BH126" i="14"/>
  <c r="BG126" i="14"/>
  <c r="BF126" i="14"/>
  <c r="T126" i="14"/>
  <c r="R126" i="14"/>
  <c r="P126" i="14"/>
  <c r="BK126" i="14"/>
  <c r="J126" i="14"/>
  <c r="BE126" i="14"/>
  <c r="BI125" i="14"/>
  <c r="BH125" i="14"/>
  <c r="BG125" i="14"/>
  <c r="BF125" i="14"/>
  <c r="T125" i="14"/>
  <c r="R125" i="14"/>
  <c r="P125" i="14"/>
  <c r="BK125" i="14"/>
  <c r="J125" i="14"/>
  <c r="BE125" i="14" s="1"/>
  <c r="BI124" i="14"/>
  <c r="BH124" i="14"/>
  <c r="BG124" i="14"/>
  <c r="BF124" i="14"/>
  <c r="T124" i="14"/>
  <c r="R124" i="14"/>
  <c r="P124" i="14"/>
  <c r="BK124" i="14"/>
  <c r="J124" i="14"/>
  <c r="BE124" i="14" s="1"/>
  <c r="BI123" i="14"/>
  <c r="BH123" i="14"/>
  <c r="BG123" i="14"/>
  <c r="BF123" i="14"/>
  <c r="T123" i="14"/>
  <c r="R123" i="14"/>
  <c r="P123" i="14"/>
  <c r="BK123" i="14"/>
  <c r="J123" i="14"/>
  <c r="BE123" i="14"/>
  <c r="BI122" i="14"/>
  <c r="BH122" i="14"/>
  <c r="BG122" i="14"/>
  <c r="BF122" i="14"/>
  <c r="T122" i="14"/>
  <c r="R122" i="14"/>
  <c r="P122" i="14"/>
  <c r="BK122" i="14"/>
  <c r="J122" i="14"/>
  <c r="BE122" i="14"/>
  <c r="BI121" i="14"/>
  <c r="BH121" i="14"/>
  <c r="BG121" i="14"/>
  <c r="BF121" i="14"/>
  <c r="T121" i="14"/>
  <c r="R121" i="14"/>
  <c r="P121" i="14"/>
  <c r="BK121" i="14"/>
  <c r="J121" i="14"/>
  <c r="BE121" i="14" s="1"/>
  <c r="BI120" i="14"/>
  <c r="BH120" i="14"/>
  <c r="BG120" i="14"/>
  <c r="BF120" i="14"/>
  <c r="T120" i="14"/>
  <c r="R120" i="14"/>
  <c r="P120" i="14"/>
  <c r="BK120" i="14"/>
  <c r="J120" i="14"/>
  <c r="BE120" i="14" s="1"/>
  <c r="BI119" i="14"/>
  <c r="BH119" i="14"/>
  <c r="BG119" i="14"/>
  <c r="BF119" i="14"/>
  <c r="T119" i="14"/>
  <c r="R119" i="14"/>
  <c r="P119" i="14"/>
  <c r="BK119" i="14"/>
  <c r="J119" i="14"/>
  <c r="BE119" i="14"/>
  <c r="BI118" i="14"/>
  <c r="BH118" i="14"/>
  <c r="BG118" i="14"/>
  <c r="BF118" i="14"/>
  <c r="T118" i="14"/>
  <c r="R118" i="14"/>
  <c r="P118" i="14"/>
  <c r="BK118" i="14"/>
  <c r="J118" i="14"/>
  <c r="BE118" i="14"/>
  <c r="BI117" i="14"/>
  <c r="BH117" i="14"/>
  <c r="BG117" i="14"/>
  <c r="BF117" i="14"/>
  <c r="T117" i="14"/>
  <c r="R117" i="14"/>
  <c r="P117" i="14"/>
  <c r="BK117" i="14"/>
  <c r="J117" i="14"/>
  <c r="BE117" i="14" s="1"/>
  <c r="BI116" i="14"/>
  <c r="BH116" i="14"/>
  <c r="BG116" i="14"/>
  <c r="BF116" i="14"/>
  <c r="T116" i="14"/>
  <c r="R116" i="14"/>
  <c r="P116" i="14"/>
  <c r="BK116" i="14"/>
  <c r="J116" i="14"/>
  <c r="BE116" i="14" s="1"/>
  <c r="BI115" i="14"/>
  <c r="BH115" i="14"/>
  <c r="BG115" i="14"/>
  <c r="BF115" i="14"/>
  <c r="T115" i="14"/>
  <c r="R115" i="14"/>
  <c r="P115" i="14"/>
  <c r="BK115" i="14"/>
  <c r="J115" i="14"/>
  <c r="BE115" i="14"/>
  <c r="BI114" i="14"/>
  <c r="BH114" i="14"/>
  <c r="BG114" i="14"/>
  <c r="BF114" i="14"/>
  <c r="T114" i="14"/>
  <c r="R114" i="14"/>
  <c r="P114" i="14"/>
  <c r="BK114" i="14"/>
  <c r="J114" i="14"/>
  <c r="BE114" i="14"/>
  <c r="BI113" i="14"/>
  <c r="BH113" i="14"/>
  <c r="BG113" i="14"/>
  <c r="BF113" i="14"/>
  <c r="T113" i="14"/>
  <c r="R113" i="14"/>
  <c r="P113" i="14"/>
  <c r="BK113" i="14"/>
  <c r="BK106" i="14" s="1"/>
  <c r="J106" i="14" s="1"/>
  <c r="J59" i="14" s="1"/>
  <c r="J113" i="14"/>
  <c r="BE113" i="14" s="1"/>
  <c r="BI112" i="14"/>
  <c r="BH112" i="14"/>
  <c r="BG112" i="14"/>
  <c r="BF112" i="14"/>
  <c r="T112" i="14"/>
  <c r="R112" i="14"/>
  <c r="P112" i="14"/>
  <c r="BK112" i="14"/>
  <c r="J112" i="14"/>
  <c r="BE112" i="14" s="1"/>
  <c r="BI111" i="14"/>
  <c r="BH111" i="14"/>
  <c r="BG111" i="14"/>
  <c r="BF111" i="14"/>
  <c r="T111" i="14"/>
  <c r="R111" i="14"/>
  <c r="P111" i="14"/>
  <c r="BK111" i="14"/>
  <c r="J111" i="14"/>
  <c r="BE111" i="14"/>
  <c r="BI110" i="14"/>
  <c r="BH110" i="14"/>
  <c r="BG110" i="14"/>
  <c r="BF110" i="14"/>
  <c r="T110" i="14"/>
  <c r="R110" i="14"/>
  <c r="P110" i="14"/>
  <c r="BK110" i="14"/>
  <c r="J110" i="14"/>
  <c r="BE110" i="14"/>
  <c r="BI109" i="14"/>
  <c r="BH109" i="14"/>
  <c r="BG109" i="14"/>
  <c r="BF109" i="14"/>
  <c r="T109" i="14"/>
  <c r="R109" i="14"/>
  <c r="P109" i="14"/>
  <c r="P106" i="14" s="1"/>
  <c r="BK109" i="14"/>
  <c r="J109" i="14"/>
  <c r="BE109" i="14" s="1"/>
  <c r="BI108" i="14"/>
  <c r="BH108" i="14"/>
  <c r="BG108" i="14"/>
  <c r="BF108" i="14"/>
  <c r="T108" i="14"/>
  <c r="R108" i="14"/>
  <c r="P108" i="14"/>
  <c r="BK108" i="14"/>
  <c r="J108" i="14"/>
  <c r="BE108" i="14" s="1"/>
  <c r="BI107" i="14"/>
  <c r="BH107" i="14"/>
  <c r="BG107" i="14"/>
  <c r="BF107" i="14"/>
  <c r="T107" i="14"/>
  <c r="T106" i="14" s="1"/>
  <c r="R107" i="14"/>
  <c r="P107" i="14"/>
  <c r="BK107" i="14"/>
  <c r="J107" i="14"/>
  <c r="BE107" i="14"/>
  <c r="BI105" i="14"/>
  <c r="BH105" i="14"/>
  <c r="BG105" i="14"/>
  <c r="BF105" i="14"/>
  <c r="T105" i="14"/>
  <c r="R105" i="14"/>
  <c r="P105" i="14"/>
  <c r="BK105" i="14"/>
  <c r="J105" i="14"/>
  <c r="BE105" i="14"/>
  <c r="BI104" i="14"/>
  <c r="BH104" i="14"/>
  <c r="BG104" i="14"/>
  <c r="BF104" i="14"/>
  <c r="T104" i="14"/>
  <c r="R104" i="14"/>
  <c r="P104" i="14"/>
  <c r="BK104" i="14"/>
  <c r="J104" i="14"/>
  <c r="BE104" i="14"/>
  <c r="BI103" i="14"/>
  <c r="BH103" i="14"/>
  <c r="BG103" i="14"/>
  <c r="BF103" i="14"/>
  <c r="T103" i="14"/>
  <c r="R103" i="14"/>
  <c r="P103" i="14"/>
  <c r="BK103" i="14"/>
  <c r="J103" i="14"/>
  <c r="BE103" i="14" s="1"/>
  <c r="BI102" i="14"/>
  <c r="BH102" i="14"/>
  <c r="BG102" i="14"/>
  <c r="BF102" i="14"/>
  <c r="T102" i="14"/>
  <c r="R102" i="14"/>
  <c r="P102" i="14"/>
  <c r="BK102" i="14"/>
  <c r="J102" i="14"/>
  <c r="BE102" i="14" s="1"/>
  <c r="BI101" i="14"/>
  <c r="BH101" i="14"/>
  <c r="BG101" i="14"/>
  <c r="BF101" i="14"/>
  <c r="T101" i="14"/>
  <c r="R101" i="14"/>
  <c r="P101" i="14"/>
  <c r="BK101" i="14"/>
  <c r="J101" i="14"/>
  <c r="BE101" i="14"/>
  <c r="BI100" i="14"/>
  <c r="BH100" i="14"/>
  <c r="BG100" i="14"/>
  <c r="BF100" i="14"/>
  <c r="T100" i="14"/>
  <c r="R100" i="14"/>
  <c r="P100" i="14"/>
  <c r="BK100" i="14"/>
  <c r="J100" i="14"/>
  <c r="BE100" i="14"/>
  <c r="BI99" i="14"/>
  <c r="BH99" i="14"/>
  <c r="BG99" i="14"/>
  <c r="BF99" i="14"/>
  <c r="T99" i="14"/>
  <c r="R99" i="14"/>
  <c r="P99" i="14"/>
  <c r="BK99" i="14"/>
  <c r="J99" i="14"/>
  <c r="BE99" i="14" s="1"/>
  <c r="BI98" i="14"/>
  <c r="BH98" i="14"/>
  <c r="BG98" i="14"/>
  <c r="BF98" i="14"/>
  <c r="T98" i="14"/>
  <c r="R98" i="14"/>
  <c r="P98" i="14"/>
  <c r="BK98" i="14"/>
  <c r="J98" i="14"/>
  <c r="BE98" i="14" s="1"/>
  <c r="BI97" i="14"/>
  <c r="BH97" i="14"/>
  <c r="BG97" i="14"/>
  <c r="BF97" i="14"/>
  <c r="T97" i="14"/>
  <c r="R97" i="14"/>
  <c r="P97" i="14"/>
  <c r="BK97" i="14"/>
  <c r="J97" i="14"/>
  <c r="BE97" i="14"/>
  <c r="BI96" i="14"/>
  <c r="BH96" i="14"/>
  <c r="BG96" i="14"/>
  <c r="BF96" i="14"/>
  <c r="T96" i="14"/>
  <c r="R96" i="14"/>
  <c r="P96" i="14"/>
  <c r="BK96" i="14"/>
  <c r="J96" i="14"/>
  <c r="BE96" i="14"/>
  <c r="BI95" i="14"/>
  <c r="BH95" i="14"/>
  <c r="BG95" i="14"/>
  <c r="BF95" i="14"/>
  <c r="T95" i="14"/>
  <c r="R95" i="14"/>
  <c r="P95" i="14"/>
  <c r="BK95" i="14"/>
  <c r="J95" i="14"/>
  <c r="BE95" i="14" s="1"/>
  <c r="BI94" i="14"/>
  <c r="BH94" i="14"/>
  <c r="BG94" i="14"/>
  <c r="BF94" i="14"/>
  <c r="T94" i="14"/>
  <c r="R94" i="14"/>
  <c r="P94" i="14"/>
  <c r="BK94" i="14"/>
  <c r="J94" i="14"/>
  <c r="BE94" i="14" s="1"/>
  <c r="BI93" i="14"/>
  <c r="BH93" i="14"/>
  <c r="BG93" i="14"/>
  <c r="BF93" i="14"/>
  <c r="T93" i="14"/>
  <c r="R93" i="14"/>
  <c r="P93" i="14"/>
  <c r="BK93" i="14"/>
  <c r="J93" i="14"/>
  <c r="BE93" i="14"/>
  <c r="BI92" i="14"/>
  <c r="BH92" i="14"/>
  <c r="BG92" i="14"/>
  <c r="BF92" i="14"/>
  <c r="T92" i="14"/>
  <c r="R92" i="14"/>
  <c r="P92" i="14"/>
  <c r="BK92" i="14"/>
  <c r="J92" i="14"/>
  <c r="BE92" i="14"/>
  <c r="BI91" i="14"/>
  <c r="BH91" i="14"/>
  <c r="BG91" i="14"/>
  <c r="BF91" i="14"/>
  <c r="T91" i="14"/>
  <c r="R91" i="14"/>
  <c r="P91" i="14"/>
  <c r="BK91" i="14"/>
  <c r="J91" i="14"/>
  <c r="BE91" i="14" s="1"/>
  <c r="BI90" i="14"/>
  <c r="BH90" i="14"/>
  <c r="BG90" i="14"/>
  <c r="BF90" i="14"/>
  <c r="T90" i="14"/>
  <c r="R90" i="14"/>
  <c r="P90" i="14"/>
  <c r="BK90" i="14"/>
  <c r="J90" i="14"/>
  <c r="BE90" i="14" s="1"/>
  <c r="BI89" i="14"/>
  <c r="BH89" i="14"/>
  <c r="BG89" i="14"/>
  <c r="BF89" i="14"/>
  <c r="T89" i="14"/>
  <c r="R89" i="14"/>
  <c r="P89" i="14"/>
  <c r="BK89" i="14"/>
  <c r="J89" i="14"/>
  <c r="BE89" i="14"/>
  <c r="BI88" i="14"/>
  <c r="BH88" i="14"/>
  <c r="BG88" i="14"/>
  <c r="BF88" i="14"/>
  <c r="T88" i="14"/>
  <c r="R88" i="14"/>
  <c r="P88" i="14"/>
  <c r="BK88" i="14"/>
  <c r="J88" i="14"/>
  <c r="BE88" i="14"/>
  <c r="BI87" i="14"/>
  <c r="BH87" i="14"/>
  <c r="BG87" i="14"/>
  <c r="BF87" i="14"/>
  <c r="T87" i="14"/>
  <c r="R87" i="14"/>
  <c r="P87" i="14"/>
  <c r="BK87" i="14"/>
  <c r="J87" i="14"/>
  <c r="BE87" i="14" s="1"/>
  <c r="BI86" i="14"/>
  <c r="BH86" i="14"/>
  <c r="BG86" i="14"/>
  <c r="BF86" i="14"/>
  <c r="T86" i="14"/>
  <c r="R86" i="14"/>
  <c r="P86" i="14"/>
  <c r="BK86" i="14"/>
  <c r="J86" i="14"/>
  <c r="BE86" i="14" s="1"/>
  <c r="J30" i="14" s="1"/>
  <c r="AV64" i="1" s="1"/>
  <c r="BI85" i="14"/>
  <c r="BH85" i="14"/>
  <c r="BG85" i="14"/>
  <c r="BF85" i="14"/>
  <c r="T85" i="14"/>
  <c r="R85" i="14"/>
  <c r="P85" i="14"/>
  <c r="BK85" i="14"/>
  <c r="J85" i="14"/>
  <c r="BE85" i="14"/>
  <c r="BI84" i="14"/>
  <c r="BH84" i="14"/>
  <c r="BG84" i="14"/>
  <c r="BF84" i="14"/>
  <c r="T84" i="14"/>
  <c r="R84" i="14"/>
  <c r="P84" i="14"/>
  <c r="BK84" i="14"/>
  <c r="J84" i="14"/>
  <c r="BE84" i="14"/>
  <c r="BI83" i="14"/>
  <c r="F34" i="14" s="1"/>
  <c r="BD64" i="1" s="1"/>
  <c r="BH83" i="14"/>
  <c r="BG83" i="14"/>
  <c r="F32" i="14"/>
  <c r="BB64" i="1" s="1"/>
  <c r="BF83" i="14"/>
  <c r="T83" i="14"/>
  <c r="T82" i="14"/>
  <c r="R83" i="14"/>
  <c r="P83" i="14"/>
  <c r="P82" i="14"/>
  <c r="P81" i="14" s="1"/>
  <c r="P80" i="14" s="1"/>
  <c r="AU64" i="1"/>
  <c r="BK83" i="14"/>
  <c r="BK82" i="14" s="1"/>
  <c r="J83" i="14"/>
  <c r="BE83" i="14"/>
  <c r="J76" i="14"/>
  <c r="F76" i="14"/>
  <c r="F74" i="14"/>
  <c r="E72" i="14"/>
  <c r="J51" i="14"/>
  <c r="F51" i="14"/>
  <c r="F49" i="14"/>
  <c r="E47" i="14"/>
  <c r="J18" i="14"/>
  <c r="E18" i="14"/>
  <c r="J17" i="14"/>
  <c r="J12" i="14"/>
  <c r="J74" i="14" s="1"/>
  <c r="E7" i="14"/>
  <c r="E45" i="14" s="1"/>
  <c r="E70" i="14"/>
  <c r="AY63" i="1"/>
  <c r="AX63" i="1"/>
  <c r="BI114" i="13"/>
  <c r="BH114" i="13"/>
  <c r="BG114" i="13"/>
  <c r="BF114" i="13"/>
  <c r="T114" i="13"/>
  <c r="R114" i="13"/>
  <c r="P114" i="13"/>
  <c r="BK114" i="13"/>
  <c r="J114" i="13"/>
  <c r="BE114" i="13" s="1"/>
  <c r="BI113" i="13"/>
  <c r="BH113" i="13"/>
  <c r="BG113" i="13"/>
  <c r="BF113" i="13"/>
  <c r="T113" i="13"/>
  <c r="R113" i="13"/>
  <c r="P113" i="13"/>
  <c r="BK113" i="13"/>
  <c r="J113" i="13"/>
  <c r="BE113" i="13"/>
  <c r="BI112" i="13"/>
  <c r="BH112" i="13"/>
  <c r="BG112" i="13"/>
  <c r="BF112" i="13"/>
  <c r="T112" i="13"/>
  <c r="R112" i="13"/>
  <c r="P112" i="13"/>
  <c r="BK112" i="13"/>
  <c r="J112" i="13"/>
  <c r="BE112" i="13" s="1"/>
  <c r="BI111" i="13"/>
  <c r="BH111" i="13"/>
  <c r="BG111" i="13"/>
  <c r="BF111" i="13"/>
  <c r="T111" i="13"/>
  <c r="R111" i="13"/>
  <c r="P111" i="13"/>
  <c r="BK111" i="13"/>
  <c r="J111" i="13"/>
  <c r="BE111" i="13"/>
  <c r="BI110" i="13"/>
  <c r="BH110" i="13"/>
  <c r="BG110" i="13"/>
  <c r="BF110" i="13"/>
  <c r="T110" i="13"/>
  <c r="R110" i="13"/>
  <c r="P110" i="13"/>
  <c r="BK110" i="13"/>
  <c r="J110" i="13"/>
  <c r="BE110" i="13" s="1"/>
  <c r="BI109" i="13"/>
  <c r="BH109" i="13"/>
  <c r="BG109" i="13"/>
  <c r="BF109" i="13"/>
  <c r="T109" i="13"/>
  <c r="R109" i="13"/>
  <c r="P109" i="13"/>
  <c r="BK109" i="13"/>
  <c r="J109" i="13"/>
  <c r="BE109" i="13"/>
  <c r="BI108" i="13"/>
  <c r="BH108" i="13"/>
  <c r="BG108" i="13"/>
  <c r="BF108" i="13"/>
  <c r="T108" i="13"/>
  <c r="T107" i="13" s="1"/>
  <c r="R108" i="13"/>
  <c r="P108" i="13"/>
  <c r="P107" i="13" s="1"/>
  <c r="BK108" i="13"/>
  <c r="BK107" i="13"/>
  <c r="J107" i="13" s="1"/>
  <c r="J60" i="13" s="1"/>
  <c r="J108" i="13"/>
  <c r="BE108" i="13"/>
  <c r="BI106" i="13"/>
  <c r="BH106" i="13"/>
  <c r="BG106" i="13"/>
  <c r="BF106" i="13"/>
  <c r="T106" i="13"/>
  <c r="R106" i="13"/>
  <c r="P106" i="13"/>
  <c r="BK106" i="13"/>
  <c r="J106" i="13"/>
  <c r="BE106" i="13" s="1"/>
  <c r="BI105" i="13"/>
  <c r="BH105" i="13"/>
  <c r="BG105" i="13"/>
  <c r="BF105" i="13"/>
  <c r="T105" i="13"/>
  <c r="R105" i="13"/>
  <c r="P105" i="13"/>
  <c r="BK105" i="13"/>
  <c r="J105" i="13"/>
  <c r="BE105" i="13"/>
  <c r="BI104" i="13"/>
  <c r="BH104" i="13"/>
  <c r="BG104" i="13"/>
  <c r="BF104" i="13"/>
  <c r="T104" i="13"/>
  <c r="R104" i="13"/>
  <c r="P104" i="13"/>
  <c r="BK104" i="13"/>
  <c r="J104" i="13"/>
  <c r="BE104" i="13" s="1"/>
  <c r="BI103" i="13"/>
  <c r="BH103" i="13"/>
  <c r="BG103" i="13"/>
  <c r="BF103" i="13"/>
  <c r="T103" i="13"/>
  <c r="R103" i="13"/>
  <c r="P103" i="13"/>
  <c r="BK103" i="13"/>
  <c r="J103" i="13"/>
  <c r="BE103" i="13"/>
  <c r="BI102" i="13"/>
  <c r="BH102" i="13"/>
  <c r="BG102" i="13"/>
  <c r="BF102" i="13"/>
  <c r="T102" i="13"/>
  <c r="R102" i="13"/>
  <c r="P102" i="13"/>
  <c r="BK102" i="13"/>
  <c r="J102" i="13"/>
  <c r="BE102" i="13" s="1"/>
  <c r="BI101" i="13"/>
  <c r="BH101" i="13"/>
  <c r="BG101" i="13"/>
  <c r="BF101" i="13"/>
  <c r="T101" i="13"/>
  <c r="R101" i="13"/>
  <c r="P101" i="13"/>
  <c r="BK101" i="13"/>
  <c r="J101" i="13"/>
  <c r="BE101" i="13"/>
  <c r="BI100" i="13"/>
  <c r="BH100" i="13"/>
  <c r="BG100" i="13"/>
  <c r="BF100" i="13"/>
  <c r="T100" i="13"/>
  <c r="R100" i="13"/>
  <c r="P100" i="13"/>
  <c r="BK100" i="13"/>
  <c r="J100" i="13"/>
  <c r="BE100" i="13" s="1"/>
  <c r="BI99" i="13"/>
  <c r="BH99" i="13"/>
  <c r="BG99" i="13"/>
  <c r="BF99" i="13"/>
  <c r="T99" i="13"/>
  <c r="R99" i="13"/>
  <c r="P99" i="13"/>
  <c r="BK99" i="13"/>
  <c r="J99" i="13"/>
  <c r="BE99" i="13"/>
  <c r="BI98" i="13"/>
  <c r="BH98" i="13"/>
  <c r="BG98" i="13"/>
  <c r="BF98" i="13"/>
  <c r="T98" i="13"/>
  <c r="R98" i="13"/>
  <c r="P98" i="13"/>
  <c r="BK98" i="13"/>
  <c r="J98" i="13"/>
  <c r="BE98" i="13" s="1"/>
  <c r="BI97" i="13"/>
  <c r="BH97" i="13"/>
  <c r="BG97" i="13"/>
  <c r="BF97" i="13"/>
  <c r="T97" i="13"/>
  <c r="R97" i="13"/>
  <c r="P97" i="13"/>
  <c r="BK97" i="13"/>
  <c r="J97" i="13"/>
  <c r="BE97" i="13"/>
  <c r="BI96" i="13"/>
  <c r="BH96" i="13"/>
  <c r="BG96" i="13"/>
  <c r="BF96" i="13"/>
  <c r="T96" i="13"/>
  <c r="R96" i="13"/>
  <c r="P96" i="13"/>
  <c r="BK96" i="13"/>
  <c r="J96" i="13"/>
  <c r="BE96" i="13" s="1"/>
  <c r="BI95" i="13"/>
  <c r="BH95" i="13"/>
  <c r="BG95" i="13"/>
  <c r="BF95" i="13"/>
  <c r="T95" i="13"/>
  <c r="R95" i="13"/>
  <c r="R93" i="13" s="1"/>
  <c r="P95" i="13"/>
  <c r="BK95" i="13"/>
  <c r="J95" i="13"/>
  <c r="BE95" i="13"/>
  <c r="BI94" i="13"/>
  <c r="BH94" i="13"/>
  <c r="BG94" i="13"/>
  <c r="BF94" i="13"/>
  <c r="T94" i="13"/>
  <c r="R94" i="13"/>
  <c r="P94" i="13"/>
  <c r="BK94" i="13"/>
  <c r="BK93" i="13"/>
  <c r="J93" i="13" s="1"/>
  <c r="J59" i="13" s="1"/>
  <c r="J94" i="13"/>
  <c r="BE94" i="13"/>
  <c r="BI92" i="13"/>
  <c r="BH92" i="13"/>
  <c r="BG92" i="13"/>
  <c r="BF92" i="13"/>
  <c r="T92" i="13"/>
  <c r="R92" i="13"/>
  <c r="P92" i="13"/>
  <c r="BK92" i="13"/>
  <c r="J92" i="13"/>
  <c r="BE92" i="13" s="1"/>
  <c r="BI91" i="13"/>
  <c r="BH91" i="13"/>
  <c r="BG91" i="13"/>
  <c r="BF91" i="13"/>
  <c r="T91" i="13"/>
  <c r="R91" i="13"/>
  <c r="P91" i="13"/>
  <c r="BK91" i="13"/>
  <c r="J91" i="13"/>
  <c r="BE91" i="13"/>
  <c r="BI90" i="13"/>
  <c r="BH90" i="13"/>
  <c r="BG90" i="13"/>
  <c r="BF90" i="13"/>
  <c r="T90" i="13"/>
  <c r="R90" i="13"/>
  <c r="P90" i="13"/>
  <c r="BK90" i="13"/>
  <c r="J90" i="13"/>
  <c r="BE90" i="13" s="1"/>
  <c r="BI89" i="13"/>
  <c r="BH89" i="13"/>
  <c r="BG89" i="13"/>
  <c r="BF89" i="13"/>
  <c r="T89" i="13"/>
  <c r="R89" i="13"/>
  <c r="P89" i="13"/>
  <c r="BK89" i="13"/>
  <c r="J89" i="13"/>
  <c r="BE89" i="13"/>
  <c r="BI88" i="13"/>
  <c r="BH88" i="13"/>
  <c r="BG88" i="13"/>
  <c r="BF88" i="13"/>
  <c r="T88" i="13"/>
  <c r="R88" i="13"/>
  <c r="P88" i="13"/>
  <c r="BK88" i="13"/>
  <c r="J88" i="13"/>
  <c r="BE88" i="13" s="1"/>
  <c r="BI87" i="13"/>
  <c r="BH87" i="13"/>
  <c r="BG87" i="13"/>
  <c r="BF87" i="13"/>
  <c r="T87" i="13"/>
  <c r="R87" i="13"/>
  <c r="P87" i="13"/>
  <c r="BK87" i="13"/>
  <c r="J87" i="13"/>
  <c r="BE87" i="13"/>
  <c r="F30" i="13" s="1"/>
  <c r="AZ63" i="1" s="1"/>
  <c r="BI86" i="13"/>
  <c r="BH86" i="13"/>
  <c r="BG86" i="13"/>
  <c r="BF86" i="13"/>
  <c r="T86" i="13"/>
  <c r="R86" i="13"/>
  <c r="P86" i="13"/>
  <c r="BK86" i="13"/>
  <c r="J86" i="13"/>
  <c r="BE86" i="13" s="1"/>
  <c r="BI85" i="13"/>
  <c r="BH85" i="13"/>
  <c r="BG85" i="13"/>
  <c r="BF85" i="13"/>
  <c r="T85" i="13"/>
  <c r="R85" i="13"/>
  <c r="P85" i="13"/>
  <c r="BK85" i="13"/>
  <c r="J85" i="13"/>
  <c r="BE85" i="13"/>
  <c r="BI84" i="13"/>
  <c r="F34" i="13" s="1"/>
  <c r="BD63" i="1" s="1"/>
  <c r="BH84" i="13"/>
  <c r="BG84" i="13"/>
  <c r="BF84" i="13"/>
  <c r="T84" i="13"/>
  <c r="R84" i="13"/>
  <c r="P84" i="13"/>
  <c r="BK84" i="13"/>
  <c r="J84" i="13"/>
  <c r="BE84" i="13" s="1"/>
  <c r="BI83" i="13"/>
  <c r="BH83" i="13"/>
  <c r="BG83" i="13"/>
  <c r="F32" i="13" s="1"/>
  <c r="BB63" i="1" s="1"/>
  <c r="BF83" i="13"/>
  <c r="T83" i="13"/>
  <c r="R83" i="13"/>
  <c r="P83" i="13"/>
  <c r="BK83" i="13"/>
  <c r="J83" i="13"/>
  <c r="BE83" i="13"/>
  <c r="J76" i="13"/>
  <c r="F76" i="13"/>
  <c r="F74" i="13"/>
  <c r="E72" i="13"/>
  <c r="J51" i="13"/>
  <c r="F51" i="13"/>
  <c r="F49" i="13"/>
  <c r="E47" i="13"/>
  <c r="J18" i="13"/>
  <c r="E18" i="13"/>
  <c r="F77" i="13" s="1"/>
  <c r="F52" i="13"/>
  <c r="J17" i="13"/>
  <c r="J12" i="13"/>
  <c r="J74" i="13"/>
  <c r="J49" i="13"/>
  <c r="E7" i="13"/>
  <c r="AY62" i="1"/>
  <c r="AX62" i="1"/>
  <c r="BI124" i="12"/>
  <c r="BH124" i="12"/>
  <c r="BG124" i="12"/>
  <c r="BF124" i="12"/>
  <c r="T124" i="12"/>
  <c r="R124" i="12"/>
  <c r="P124" i="12"/>
  <c r="BK124" i="12"/>
  <c r="J124" i="12"/>
  <c r="BE124" i="12"/>
  <c r="BI123" i="12"/>
  <c r="BH123" i="12"/>
  <c r="BG123" i="12"/>
  <c r="BF123" i="12"/>
  <c r="T123" i="12"/>
  <c r="R123" i="12"/>
  <c r="P123" i="12"/>
  <c r="BK123" i="12"/>
  <c r="J123" i="12"/>
  <c r="BE123" i="12"/>
  <c r="BI122" i="12"/>
  <c r="BH122" i="12"/>
  <c r="BG122" i="12"/>
  <c r="BF122" i="12"/>
  <c r="T122" i="12"/>
  <c r="R122" i="12"/>
  <c r="P122" i="12"/>
  <c r="BK122" i="12"/>
  <c r="J122" i="12"/>
  <c r="BE122" i="12" s="1"/>
  <c r="BI121" i="12"/>
  <c r="BH121" i="12"/>
  <c r="BG121" i="12"/>
  <c r="BF121" i="12"/>
  <c r="T121" i="12"/>
  <c r="R121" i="12"/>
  <c r="P121" i="12"/>
  <c r="BK121" i="12"/>
  <c r="J121" i="12"/>
  <c r="BE121" i="12" s="1"/>
  <c r="BI120" i="12"/>
  <c r="BH120" i="12"/>
  <c r="BG120" i="12"/>
  <c r="BF120" i="12"/>
  <c r="T120" i="12"/>
  <c r="R120" i="12"/>
  <c r="P120" i="12"/>
  <c r="BK120" i="12"/>
  <c r="J120" i="12"/>
  <c r="BE120" i="12"/>
  <c r="BI119" i="12"/>
  <c r="BH119" i="12"/>
  <c r="BG119" i="12"/>
  <c r="BF119" i="12"/>
  <c r="T119" i="12"/>
  <c r="R119" i="12"/>
  <c r="P119" i="12"/>
  <c r="BK119" i="12"/>
  <c r="J119" i="12"/>
  <c r="BE119" i="12"/>
  <c r="BI118" i="12"/>
  <c r="BH118" i="12"/>
  <c r="BG118" i="12"/>
  <c r="BF118" i="12"/>
  <c r="T118" i="12"/>
  <c r="R118" i="12"/>
  <c r="R117" i="12"/>
  <c r="P118" i="12"/>
  <c r="P117" i="12" s="1"/>
  <c r="BK118" i="12"/>
  <c r="J118" i="12"/>
  <c r="BE118" i="12"/>
  <c r="BI116" i="12"/>
  <c r="BH116" i="12"/>
  <c r="BG116" i="12"/>
  <c r="BF116" i="12"/>
  <c r="T116" i="12"/>
  <c r="R116" i="12"/>
  <c r="P116" i="12"/>
  <c r="BK116" i="12"/>
  <c r="J116" i="12"/>
  <c r="BE116" i="12" s="1"/>
  <c r="BI115" i="12"/>
  <c r="BH115" i="12"/>
  <c r="BG115" i="12"/>
  <c r="BF115" i="12"/>
  <c r="T115" i="12"/>
  <c r="R115" i="12"/>
  <c r="P115" i="12"/>
  <c r="BK115" i="12"/>
  <c r="J115" i="12"/>
  <c r="BE115" i="12" s="1"/>
  <c r="BI114" i="12"/>
  <c r="BH114" i="12"/>
  <c r="BG114" i="12"/>
  <c r="BF114" i="12"/>
  <c r="T114" i="12"/>
  <c r="R114" i="12"/>
  <c r="P114" i="12"/>
  <c r="BK114" i="12"/>
  <c r="J114" i="12"/>
  <c r="BE114" i="12"/>
  <c r="BI113" i="12"/>
  <c r="BH113" i="12"/>
  <c r="BG113" i="12"/>
  <c r="BF113" i="12"/>
  <c r="T113" i="12"/>
  <c r="R113" i="12"/>
  <c r="P113" i="12"/>
  <c r="BK113" i="12"/>
  <c r="J113" i="12"/>
  <c r="BE113" i="12"/>
  <c r="BI112" i="12"/>
  <c r="BH112" i="12"/>
  <c r="BG112" i="12"/>
  <c r="BF112" i="12"/>
  <c r="T112" i="12"/>
  <c r="R112" i="12"/>
  <c r="P112" i="12"/>
  <c r="BK112" i="12"/>
  <c r="J112" i="12"/>
  <c r="BE112" i="12" s="1"/>
  <c r="BI111" i="12"/>
  <c r="BH111" i="12"/>
  <c r="BG111" i="12"/>
  <c r="BF111" i="12"/>
  <c r="T111" i="12"/>
  <c r="R111" i="12"/>
  <c r="P111" i="12"/>
  <c r="BK111" i="12"/>
  <c r="J111" i="12"/>
  <c r="BE111" i="12" s="1"/>
  <c r="BI110" i="12"/>
  <c r="BH110" i="12"/>
  <c r="BG110" i="12"/>
  <c r="BF110" i="12"/>
  <c r="T110" i="12"/>
  <c r="R110" i="12"/>
  <c r="P110" i="12"/>
  <c r="BK110" i="12"/>
  <c r="J110" i="12"/>
  <c r="BE110" i="12"/>
  <c r="BI109" i="12"/>
  <c r="BH109" i="12"/>
  <c r="BG109" i="12"/>
  <c r="BF109" i="12"/>
  <c r="T109" i="12"/>
  <c r="R109" i="12"/>
  <c r="P109" i="12"/>
  <c r="BK109" i="12"/>
  <c r="J109" i="12"/>
  <c r="BE109" i="12"/>
  <c r="BI108" i="12"/>
  <c r="BH108" i="12"/>
  <c r="BG108" i="12"/>
  <c r="BF108" i="12"/>
  <c r="T108" i="12"/>
  <c r="R108" i="12"/>
  <c r="P108" i="12"/>
  <c r="BK108" i="12"/>
  <c r="J108" i="12"/>
  <c r="BE108" i="12" s="1"/>
  <c r="BI107" i="12"/>
  <c r="BH107" i="12"/>
  <c r="BG107" i="12"/>
  <c r="BF107" i="12"/>
  <c r="T107" i="12"/>
  <c r="R107" i="12"/>
  <c r="P107" i="12"/>
  <c r="BK107" i="12"/>
  <c r="J107" i="12"/>
  <c r="BE107" i="12" s="1"/>
  <c r="BI106" i="12"/>
  <c r="BH106" i="12"/>
  <c r="BG106" i="12"/>
  <c r="BF106" i="12"/>
  <c r="T106" i="12"/>
  <c r="R106" i="12"/>
  <c r="P106" i="12"/>
  <c r="BK106" i="12"/>
  <c r="J106" i="12"/>
  <c r="BE106" i="12"/>
  <c r="BI105" i="12"/>
  <c r="BH105" i="12"/>
  <c r="BG105" i="12"/>
  <c r="BF105" i="12"/>
  <c r="T105" i="12"/>
  <c r="R105" i="12"/>
  <c r="P105" i="12"/>
  <c r="BK105" i="12"/>
  <c r="J105" i="12"/>
  <c r="BE105" i="12"/>
  <c r="BI104" i="12"/>
  <c r="BH104" i="12"/>
  <c r="BG104" i="12"/>
  <c r="BF104" i="12"/>
  <c r="T104" i="12"/>
  <c r="R104" i="12"/>
  <c r="P104" i="12"/>
  <c r="BK104" i="12"/>
  <c r="J104" i="12"/>
  <c r="BE104" i="12" s="1"/>
  <c r="BI103" i="12"/>
  <c r="BH103" i="12"/>
  <c r="BG103" i="12"/>
  <c r="BF103" i="12"/>
  <c r="T103" i="12"/>
  <c r="R103" i="12"/>
  <c r="P103" i="12"/>
  <c r="BK103" i="12"/>
  <c r="J103" i="12"/>
  <c r="BE103" i="12" s="1"/>
  <c r="BI102" i="12"/>
  <c r="BH102" i="12"/>
  <c r="BG102" i="12"/>
  <c r="BF102" i="12"/>
  <c r="T102" i="12"/>
  <c r="R102" i="12"/>
  <c r="P102" i="12"/>
  <c r="BK102" i="12"/>
  <c r="J102" i="12"/>
  <c r="BE102" i="12"/>
  <c r="BI101" i="12"/>
  <c r="BH101" i="12"/>
  <c r="BG101" i="12"/>
  <c r="BF101" i="12"/>
  <c r="T101" i="12"/>
  <c r="T98" i="12" s="1"/>
  <c r="R101" i="12"/>
  <c r="P101" i="12"/>
  <c r="BK101" i="12"/>
  <c r="J101" i="12"/>
  <c r="BE101" i="12"/>
  <c r="BI100" i="12"/>
  <c r="BH100" i="12"/>
  <c r="BG100" i="12"/>
  <c r="BF100" i="12"/>
  <c r="T100" i="12"/>
  <c r="R100" i="12"/>
  <c r="P100" i="12"/>
  <c r="BK100" i="12"/>
  <c r="J100" i="12"/>
  <c r="BE100" i="12" s="1"/>
  <c r="BI99" i="12"/>
  <c r="BH99" i="12"/>
  <c r="BG99" i="12"/>
  <c r="BF99" i="12"/>
  <c r="T99" i="12"/>
  <c r="R99" i="12"/>
  <c r="P99" i="12"/>
  <c r="BK99" i="12"/>
  <c r="J99" i="12"/>
  <c r="BE99" i="12" s="1"/>
  <c r="BI97" i="12"/>
  <c r="BH97" i="12"/>
  <c r="BG97" i="12"/>
  <c r="BF97" i="12"/>
  <c r="T97" i="12"/>
  <c r="R97" i="12"/>
  <c r="P97" i="12"/>
  <c r="BK97" i="12"/>
  <c r="J97" i="12"/>
  <c r="BE97" i="12" s="1"/>
  <c r="BI96" i="12"/>
  <c r="BH96" i="12"/>
  <c r="BG96" i="12"/>
  <c r="BF96" i="12"/>
  <c r="T96" i="12"/>
  <c r="R96" i="12"/>
  <c r="P96" i="12"/>
  <c r="BK96" i="12"/>
  <c r="J96" i="12"/>
  <c r="BE96" i="12"/>
  <c r="BI95" i="12"/>
  <c r="BH95" i="12"/>
  <c r="BG95" i="12"/>
  <c r="BF95" i="12"/>
  <c r="T95" i="12"/>
  <c r="R95" i="12"/>
  <c r="P95" i="12"/>
  <c r="BK95" i="12"/>
  <c r="J95" i="12"/>
  <c r="BE95" i="12"/>
  <c r="BI94" i="12"/>
  <c r="BH94" i="12"/>
  <c r="BG94" i="12"/>
  <c r="F32" i="12" s="1"/>
  <c r="BB62" i="1" s="1"/>
  <c r="BF94" i="12"/>
  <c r="T94" i="12"/>
  <c r="R94" i="12"/>
  <c r="P94" i="12"/>
  <c r="BK94" i="12"/>
  <c r="J94" i="12"/>
  <c r="BE94" i="12" s="1"/>
  <c r="BI93" i="12"/>
  <c r="BH93" i="12"/>
  <c r="BG93" i="12"/>
  <c r="BF93" i="12"/>
  <c r="T93" i="12"/>
  <c r="R93" i="12"/>
  <c r="P93" i="12"/>
  <c r="BK93" i="12"/>
  <c r="J93" i="12"/>
  <c r="BE93" i="12"/>
  <c r="BI92" i="12"/>
  <c r="BH92" i="12"/>
  <c r="BG92" i="12"/>
  <c r="BF92" i="12"/>
  <c r="T92" i="12"/>
  <c r="R92" i="12"/>
  <c r="P92" i="12"/>
  <c r="P90" i="12" s="1"/>
  <c r="BK92" i="12"/>
  <c r="J92" i="12"/>
  <c r="BE92" i="12"/>
  <c r="BI91" i="12"/>
  <c r="BH91" i="12"/>
  <c r="BG91" i="12"/>
  <c r="BF91" i="12"/>
  <c r="T91" i="12"/>
  <c r="T90" i="12"/>
  <c r="R91" i="12"/>
  <c r="P91" i="12"/>
  <c r="BK91" i="12"/>
  <c r="J91" i="12"/>
  <c r="BE91" i="12" s="1"/>
  <c r="BI89" i="12"/>
  <c r="BH89" i="12"/>
  <c r="BG89" i="12"/>
  <c r="BF89" i="12"/>
  <c r="T89" i="12"/>
  <c r="R89" i="12"/>
  <c r="P89" i="12"/>
  <c r="BK89" i="12"/>
  <c r="J89" i="12"/>
  <c r="BE89" i="12"/>
  <c r="BI88" i="12"/>
  <c r="BH88" i="12"/>
  <c r="BG88" i="12"/>
  <c r="BF88" i="12"/>
  <c r="T88" i="12"/>
  <c r="R88" i="12"/>
  <c r="P88" i="12"/>
  <c r="P83" i="12" s="1"/>
  <c r="BK88" i="12"/>
  <c r="J88" i="12"/>
  <c r="BE88" i="12" s="1"/>
  <c r="BI87" i="12"/>
  <c r="BH87" i="12"/>
  <c r="BG87" i="12"/>
  <c r="BF87" i="12"/>
  <c r="T87" i="12"/>
  <c r="R87" i="12"/>
  <c r="P87" i="12"/>
  <c r="BK87" i="12"/>
  <c r="J87" i="12"/>
  <c r="BE87" i="12"/>
  <c r="BI86" i="12"/>
  <c r="BH86" i="12"/>
  <c r="BG86" i="12"/>
  <c r="BF86" i="12"/>
  <c r="T86" i="12"/>
  <c r="R86" i="12"/>
  <c r="P86" i="12"/>
  <c r="BK86" i="12"/>
  <c r="J86" i="12"/>
  <c r="BE86" i="12"/>
  <c r="BI85" i="12"/>
  <c r="BH85" i="12"/>
  <c r="BG85" i="12"/>
  <c r="BF85" i="12"/>
  <c r="T85" i="12"/>
  <c r="R85" i="12"/>
  <c r="P85" i="12"/>
  <c r="BK85" i="12"/>
  <c r="J85" i="12"/>
  <c r="BE85" i="12"/>
  <c r="BI84" i="12"/>
  <c r="F34" i="12" s="1"/>
  <c r="BD62" i="1" s="1"/>
  <c r="BH84" i="12"/>
  <c r="BG84" i="12"/>
  <c r="BF84" i="12"/>
  <c r="F31" i="12" s="1"/>
  <c r="BA62" i="1" s="1"/>
  <c r="J31" i="12"/>
  <c r="AW62" i="1" s="1"/>
  <c r="T84" i="12"/>
  <c r="T83" i="12"/>
  <c r="R84" i="12"/>
  <c r="R83" i="12"/>
  <c r="P84" i="12"/>
  <c r="BK84" i="12"/>
  <c r="J84" i="12"/>
  <c r="BE84" i="12"/>
  <c r="J30" i="12" s="1"/>
  <c r="AV62" i="1" s="1"/>
  <c r="J77" i="12"/>
  <c r="F77" i="12"/>
  <c r="F75" i="12"/>
  <c r="E73" i="12"/>
  <c r="J51" i="12"/>
  <c r="F51" i="12"/>
  <c r="F49" i="12"/>
  <c r="E47" i="12"/>
  <c r="J18" i="12"/>
  <c r="E18" i="12"/>
  <c r="F52" i="12" s="1"/>
  <c r="F78" i="12"/>
  <c r="J17" i="12"/>
  <c r="J12" i="12"/>
  <c r="J75" i="12" s="1"/>
  <c r="J49" i="12"/>
  <c r="E7" i="12"/>
  <c r="E71" i="12"/>
  <c r="E45" i="12"/>
  <c r="AY61" i="1"/>
  <c r="AX61" i="1"/>
  <c r="BI127" i="11"/>
  <c r="BH127" i="11"/>
  <c r="BG127" i="11"/>
  <c r="BF127" i="11"/>
  <c r="T127" i="11"/>
  <c r="R127" i="11"/>
  <c r="P127" i="11"/>
  <c r="BK127" i="11"/>
  <c r="J127" i="11"/>
  <c r="BE127" i="11"/>
  <c r="BI126" i="11"/>
  <c r="BH126" i="11"/>
  <c r="BG126" i="11"/>
  <c r="BF126" i="11"/>
  <c r="T126" i="11"/>
  <c r="R126" i="11"/>
  <c r="P126" i="11"/>
  <c r="BK126" i="11"/>
  <c r="J126" i="11"/>
  <c r="BE126" i="11" s="1"/>
  <c r="BI125" i="11"/>
  <c r="BH125" i="11"/>
  <c r="BG125" i="11"/>
  <c r="BF125" i="11"/>
  <c r="T125" i="11"/>
  <c r="R125" i="11"/>
  <c r="P125" i="11"/>
  <c r="BK125" i="11"/>
  <c r="J125" i="11"/>
  <c r="BE125" i="11"/>
  <c r="BI124" i="11"/>
  <c r="BH124" i="11"/>
  <c r="BG124" i="11"/>
  <c r="BF124" i="11"/>
  <c r="T124" i="11"/>
  <c r="R124" i="11"/>
  <c r="P124" i="11"/>
  <c r="BK124" i="11"/>
  <c r="J124" i="11"/>
  <c r="BE124" i="11"/>
  <c r="BI123" i="11"/>
  <c r="BH123" i="11"/>
  <c r="BG123" i="11"/>
  <c r="BF123" i="11"/>
  <c r="T123" i="11"/>
  <c r="R123" i="11"/>
  <c r="P123" i="11"/>
  <c r="BK123" i="11"/>
  <c r="J123" i="11"/>
  <c r="BE123" i="11"/>
  <c r="BI122" i="11"/>
  <c r="BH122" i="11"/>
  <c r="BG122" i="11"/>
  <c r="BF122" i="11"/>
  <c r="T122" i="11"/>
  <c r="R122" i="11"/>
  <c r="P122" i="11"/>
  <c r="BK122" i="11"/>
  <c r="J122" i="11"/>
  <c r="BE122" i="11" s="1"/>
  <c r="BI121" i="11"/>
  <c r="BH121" i="11"/>
  <c r="BG121" i="11"/>
  <c r="BF121" i="11"/>
  <c r="T121" i="11"/>
  <c r="R121" i="11"/>
  <c r="R119" i="11" s="1"/>
  <c r="P121" i="11"/>
  <c r="P119" i="11" s="1"/>
  <c r="BK121" i="11"/>
  <c r="J121" i="11"/>
  <c r="BE121" i="11"/>
  <c r="BI120" i="11"/>
  <c r="BH120" i="11"/>
  <c r="BG120" i="11"/>
  <c r="BF120" i="11"/>
  <c r="T120" i="11"/>
  <c r="T119" i="11" s="1"/>
  <c r="R120" i="11"/>
  <c r="P120" i="11"/>
  <c r="BK120" i="11"/>
  <c r="BK119" i="11"/>
  <c r="J119" i="11"/>
  <c r="J61" i="11" s="1"/>
  <c r="J120" i="11"/>
  <c r="BE120" i="11"/>
  <c r="BI118" i="11"/>
  <c r="BH118" i="11"/>
  <c r="BG118" i="11"/>
  <c r="BF118" i="11"/>
  <c r="T118" i="11"/>
  <c r="R118" i="11"/>
  <c r="P118" i="11"/>
  <c r="BK118" i="11"/>
  <c r="J118" i="11"/>
  <c r="BE118" i="11"/>
  <c r="BI117" i="11"/>
  <c r="BH117" i="11"/>
  <c r="BG117" i="11"/>
  <c r="BF117" i="11"/>
  <c r="T117" i="11"/>
  <c r="R117" i="11"/>
  <c r="P117" i="11"/>
  <c r="BK117" i="11"/>
  <c r="J117" i="11"/>
  <c r="BE117" i="11"/>
  <c r="BI116" i="11"/>
  <c r="BH116" i="11"/>
  <c r="BG116" i="11"/>
  <c r="BF116" i="11"/>
  <c r="T116" i="11"/>
  <c r="R116" i="11"/>
  <c r="P116" i="11"/>
  <c r="BK116" i="11"/>
  <c r="J116" i="11"/>
  <c r="BE116" i="11" s="1"/>
  <c r="BI115" i="11"/>
  <c r="BH115" i="11"/>
  <c r="BG115" i="11"/>
  <c r="BF115" i="11"/>
  <c r="T115" i="11"/>
  <c r="R115" i="11"/>
  <c r="P115" i="11"/>
  <c r="BK115" i="11"/>
  <c r="J115" i="11"/>
  <c r="BE115" i="11"/>
  <c r="BI114" i="11"/>
  <c r="BH114" i="11"/>
  <c r="BG114" i="11"/>
  <c r="BF114" i="11"/>
  <c r="T114" i="11"/>
  <c r="R114" i="11"/>
  <c r="P114" i="11"/>
  <c r="BK114" i="11"/>
  <c r="J114" i="11"/>
  <c r="BE114" i="11"/>
  <c r="BI113" i="11"/>
  <c r="BH113" i="11"/>
  <c r="BG113" i="11"/>
  <c r="BF113" i="11"/>
  <c r="T113" i="11"/>
  <c r="R113" i="11"/>
  <c r="P113" i="11"/>
  <c r="BK113" i="11"/>
  <c r="J113" i="11"/>
  <c r="BE113" i="11"/>
  <c r="BI112" i="11"/>
  <c r="BH112" i="11"/>
  <c r="BG112" i="11"/>
  <c r="BF112" i="11"/>
  <c r="T112" i="11"/>
  <c r="R112" i="11"/>
  <c r="P112" i="11"/>
  <c r="BK112" i="11"/>
  <c r="J112" i="11"/>
  <c r="BE112" i="11" s="1"/>
  <c r="BI111" i="11"/>
  <c r="BH111" i="11"/>
  <c r="BG111" i="11"/>
  <c r="BF111" i="11"/>
  <c r="T111" i="11"/>
  <c r="R111" i="11"/>
  <c r="P111" i="11"/>
  <c r="BK111" i="11"/>
  <c r="J111" i="11"/>
  <c r="BE111" i="11"/>
  <c r="BI110" i="11"/>
  <c r="BH110" i="11"/>
  <c r="BG110" i="11"/>
  <c r="BF110" i="11"/>
  <c r="T110" i="11"/>
  <c r="R110" i="11"/>
  <c r="P110" i="11"/>
  <c r="BK110" i="11"/>
  <c r="J110" i="11"/>
  <c r="BE110" i="11"/>
  <c r="BI109" i="11"/>
  <c r="BH109" i="11"/>
  <c r="BG109" i="11"/>
  <c r="BF109" i="11"/>
  <c r="T109" i="11"/>
  <c r="R109" i="11"/>
  <c r="P109" i="11"/>
  <c r="BK109" i="11"/>
  <c r="J109" i="11"/>
  <c r="BE109" i="11"/>
  <c r="BI108" i="11"/>
  <c r="BH108" i="11"/>
  <c r="BG108" i="11"/>
  <c r="BF108" i="11"/>
  <c r="T108" i="11"/>
  <c r="R108" i="11"/>
  <c r="P108" i="11"/>
  <c r="BK108" i="11"/>
  <c r="J108" i="11"/>
  <c r="BE108" i="11" s="1"/>
  <c r="BI107" i="11"/>
  <c r="BH107" i="11"/>
  <c r="BG107" i="11"/>
  <c r="BF107" i="11"/>
  <c r="T107" i="11"/>
  <c r="R107" i="11"/>
  <c r="P107" i="11"/>
  <c r="BK107" i="11"/>
  <c r="J107" i="11"/>
  <c r="BE107" i="11"/>
  <c r="BI106" i="11"/>
  <c r="BH106" i="11"/>
  <c r="BG106" i="11"/>
  <c r="BF106" i="11"/>
  <c r="T106" i="11"/>
  <c r="R106" i="11"/>
  <c r="P106" i="11"/>
  <c r="BK106" i="11"/>
  <c r="J106" i="11"/>
  <c r="BE106" i="11"/>
  <c r="BI105" i="11"/>
  <c r="BH105" i="11"/>
  <c r="BG105" i="11"/>
  <c r="BF105" i="11"/>
  <c r="T105" i="11"/>
  <c r="R105" i="11"/>
  <c r="P105" i="11"/>
  <c r="BK105" i="11"/>
  <c r="J105" i="11"/>
  <c r="BE105" i="11"/>
  <c r="BI104" i="11"/>
  <c r="BH104" i="11"/>
  <c r="BG104" i="11"/>
  <c r="BF104" i="11"/>
  <c r="T104" i="11"/>
  <c r="R104" i="11"/>
  <c r="P104" i="11"/>
  <c r="BK104" i="11"/>
  <c r="J104" i="11"/>
  <c r="BE104" i="11" s="1"/>
  <c r="BI103" i="11"/>
  <c r="BH103" i="11"/>
  <c r="BG103" i="11"/>
  <c r="BF103" i="11"/>
  <c r="T103" i="11"/>
  <c r="R103" i="11"/>
  <c r="P103" i="11"/>
  <c r="P98" i="11" s="1"/>
  <c r="BK103" i="11"/>
  <c r="J103" i="11"/>
  <c r="BE103" i="11"/>
  <c r="BI102" i="11"/>
  <c r="BH102" i="11"/>
  <c r="BG102" i="11"/>
  <c r="BF102" i="11"/>
  <c r="T102" i="11"/>
  <c r="R102" i="11"/>
  <c r="P102" i="11"/>
  <c r="BK102" i="11"/>
  <c r="J102" i="11"/>
  <c r="BE102" i="11"/>
  <c r="BI101" i="11"/>
  <c r="BH101" i="11"/>
  <c r="BG101" i="11"/>
  <c r="BF101" i="11"/>
  <c r="T101" i="11"/>
  <c r="R101" i="11"/>
  <c r="P101" i="11"/>
  <c r="BK101" i="11"/>
  <c r="J101" i="11"/>
  <c r="BE101" i="11"/>
  <c r="BI100" i="11"/>
  <c r="BH100" i="11"/>
  <c r="BG100" i="11"/>
  <c r="BF100" i="11"/>
  <c r="T100" i="11"/>
  <c r="R100" i="11"/>
  <c r="P100" i="11"/>
  <c r="BK100" i="11"/>
  <c r="BK98" i="11" s="1"/>
  <c r="J98" i="11" s="1"/>
  <c r="J60" i="11" s="1"/>
  <c r="J100" i="11"/>
  <c r="BE100" i="11" s="1"/>
  <c r="BI99" i="11"/>
  <c r="BH99" i="11"/>
  <c r="BG99" i="11"/>
  <c r="BF99" i="11"/>
  <c r="T99" i="11"/>
  <c r="T98" i="11"/>
  <c r="R99" i="11"/>
  <c r="R98" i="11" s="1"/>
  <c r="P99" i="11"/>
  <c r="BK99" i="11"/>
  <c r="J99" i="11"/>
  <c r="BE99" i="11"/>
  <c r="BI97" i="11"/>
  <c r="BH97" i="11"/>
  <c r="BG97" i="11"/>
  <c r="BF97" i="11"/>
  <c r="T97" i="11"/>
  <c r="R97" i="11"/>
  <c r="P97" i="11"/>
  <c r="BK97" i="11"/>
  <c r="J97" i="11"/>
  <c r="BE97" i="11"/>
  <c r="BI96" i="11"/>
  <c r="BH96" i="11"/>
  <c r="BG96" i="11"/>
  <c r="BF96" i="11"/>
  <c r="T96" i="11"/>
  <c r="R96" i="11"/>
  <c r="P96" i="11"/>
  <c r="BK96" i="11"/>
  <c r="J96" i="11"/>
  <c r="BE96" i="11"/>
  <c r="BI95" i="11"/>
  <c r="BH95" i="11"/>
  <c r="BG95" i="11"/>
  <c r="BF95" i="11"/>
  <c r="T95" i="11"/>
  <c r="R95" i="11"/>
  <c r="P95" i="11"/>
  <c r="BK95" i="11"/>
  <c r="J95" i="11"/>
  <c r="BE95" i="11"/>
  <c r="BI94" i="11"/>
  <c r="BH94" i="11"/>
  <c r="BG94" i="11"/>
  <c r="BF94" i="11"/>
  <c r="T94" i="11"/>
  <c r="R94" i="11"/>
  <c r="P94" i="11"/>
  <c r="BK94" i="11"/>
  <c r="J94" i="11"/>
  <c r="BE94" i="11" s="1"/>
  <c r="BI93" i="11"/>
  <c r="BH93" i="11"/>
  <c r="BG93" i="11"/>
  <c r="BF93" i="11"/>
  <c r="T93" i="11"/>
  <c r="R93" i="11"/>
  <c r="P93" i="11"/>
  <c r="BK93" i="11"/>
  <c r="J93" i="11"/>
  <c r="BE93" i="11"/>
  <c r="BI92" i="11"/>
  <c r="BH92" i="11"/>
  <c r="BG92" i="11"/>
  <c r="BF92" i="11"/>
  <c r="T92" i="11"/>
  <c r="R92" i="11"/>
  <c r="P92" i="11"/>
  <c r="BK92" i="11"/>
  <c r="J92" i="11"/>
  <c r="BE92" i="11"/>
  <c r="BI91" i="11"/>
  <c r="BH91" i="11"/>
  <c r="BG91" i="11"/>
  <c r="BF91" i="11"/>
  <c r="T91" i="11"/>
  <c r="R91" i="11"/>
  <c r="P91" i="11"/>
  <c r="BK91" i="11"/>
  <c r="J91" i="11"/>
  <c r="BE91" i="11"/>
  <c r="BI90" i="11"/>
  <c r="BH90" i="11"/>
  <c r="BG90" i="11"/>
  <c r="BF90" i="11"/>
  <c r="T90" i="11"/>
  <c r="R90" i="11"/>
  <c r="P90" i="11"/>
  <c r="BK90" i="11"/>
  <c r="J90" i="11"/>
  <c r="BE90" i="11" s="1"/>
  <c r="BI89" i="11"/>
  <c r="BH89" i="11"/>
  <c r="BG89" i="11"/>
  <c r="BF89" i="11"/>
  <c r="T89" i="11"/>
  <c r="R89" i="11"/>
  <c r="R86" i="11" s="1"/>
  <c r="P89" i="11"/>
  <c r="BK89" i="11"/>
  <c r="J89" i="11"/>
  <c r="BE89" i="11"/>
  <c r="BI88" i="11"/>
  <c r="BH88" i="11"/>
  <c r="BG88" i="11"/>
  <c r="BF88" i="11"/>
  <c r="J31" i="11" s="1"/>
  <c r="AW61" i="1" s="1"/>
  <c r="T88" i="11"/>
  <c r="T86" i="11" s="1"/>
  <c r="R88" i="11"/>
  <c r="P88" i="11"/>
  <c r="BK88" i="11"/>
  <c r="J88" i="11"/>
  <c r="BE88" i="11"/>
  <c r="BI87" i="11"/>
  <c r="BH87" i="11"/>
  <c r="BG87" i="11"/>
  <c r="BF87" i="11"/>
  <c r="T87" i="11"/>
  <c r="R87" i="11"/>
  <c r="P87" i="11"/>
  <c r="P86" i="11"/>
  <c r="BK87" i="11"/>
  <c r="BK86" i="11" s="1"/>
  <c r="J86" i="11" s="1"/>
  <c r="J59" i="11" s="1"/>
  <c r="J87" i="11"/>
  <c r="BE87" i="11"/>
  <c r="BI85" i="11"/>
  <c r="BH85" i="11"/>
  <c r="F33" i="11" s="1"/>
  <c r="BC61" i="1" s="1"/>
  <c r="BG85" i="11"/>
  <c r="BF85" i="11"/>
  <c r="T85" i="11"/>
  <c r="R85" i="11"/>
  <c r="P85" i="11"/>
  <c r="BK85" i="11"/>
  <c r="J85" i="11"/>
  <c r="BE85" i="11"/>
  <c r="BI84" i="11"/>
  <c r="F34" i="11" s="1"/>
  <c r="BD61" i="1" s="1"/>
  <c r="BH84" i="11"/>
  <c r="BG84" i="11"/>
  <c r="F32" i="11"/>
  <c r="BB61" i="1" s="1"/>
  <c r="BF84" i="11"/>
  <c r="T84" i="11"/>
  <c r="T83" i="11"/>
  <c r="T82" i="11" s="1"/>
  <c r="T81" i="11" s="1"/>
  <c r="R84" i="11"/>
  <c r="R83" i="11"/>
  <c r="R82" i="11" s="1"/>
  <c r="R81" i="11" s="1"/>
  <c r="P84" i="11"/>
  <c r="P83" i="11"/>
  <c r="P82" i="11" s="1"/>
  <c r="P81" i="11" s="1"/>
  <c r="AU61" i="1" s="1"/>
  <c r="BK84" i="11"/>
  <c r="BK83" i="11" s="1"/>
  <c r="J84" i="11"/>
  <c r="BE84" i="11" s="1"/>
  <c r="J77" i="11"/>
  <c r="F77" i="11"/>
  <c r="F75" i="11"/>
  <c r="E73" i="11"/>
  <c r="J51" i="11"/>
  <c r="F51" i="11"/>
  <c r="F49" i="11"/>
  <c r="E47" i="11"/>
  <c r="J18" i="11"/>
  <c r="E18" i="11"/>
  <c r="F78" i="11" s="1"/>
  <c r="J17" i="11"/>
  <c r="J12" i="11"/>
  <c r="J75" i="11" s="1"/>
  <c r="J49" i="11"/>
  <c r="E7" i="11"/>
  <c r="E71" i="11"/>
  <c r="E45" i="11"/>
  <c r="AY60" i="1"/>
  <c r="AX60" i="1"/>
  <c r="BI519" i="10"/>
  <c r="BH519" i="10"/>
  <c r="BG519" i="10"/>
  <c r="BF519" i="10"/>
  <c r="T519" i="10"/>
  <c r="T512" i="10" s="1"/>
  <c r="R519" i="10"/>
  <c r="P519" i="10"/>
  <c r="BK519" i="10"/>
  <c r="J519" i="10"/>
  <c r="BE519" i="10"/>
  <c r="BI516" i="10"/>
  <c r="BH516" i="10"/>
  <c r="BG516" i="10"/>
  <c r="BF516" i="10"/>
  <c r="T516" i="10"/>
  <c r="R516" i="10"/>
  <c r="P516" i="10"/>
  <c r="BK516" i="10"/>
  <c r="BK512" i="10" s="1"/>
  <c r="J512" i="10" s="1"/>
  <c r="J72" i="10" s="1"/>
  <c r="J516" i="10"/>
  <c r="BE516" i="10" s="1"/>
  <c r="BI513" i="10"/>
  <c r="BH513" i="10"/>
  <c r="BG513" i="10"/>
  <c r="BF513" i="10"/>
  <c r="T513" i="10"/>
  <c r="R513" i="10"/>
  <c r="R512" i="10" s="1"/>
  <c r="P513" i="10"/>
  <c r="P512" i="10" s="1"/>
  <c r="BK513" i="10"/>
  <c r="J513" i="10"/>
  <c r="BE513" i="10"/>
  <c r="BI509" i="10"/>
  <c r="BH509" i="10"/>
  <c r="BG509" i="10"/>
  <c r="BF509" i="10"/>
  <c r="T509" i="10"/>
  <c r="T508" i="10"/>
  <c r="T507" i="10"/>
  <c r="R509" i="10"/>
  <c r="R508" i="10"/>
  <c r="R507" i="10" s="1"/>
  <c r="P509" i="10"/>
  <c r="P508" i="10"/>
  <c r="P507" i="10"/>
  <c r="BK509" i="10"/>
  <c r="BK508" i="10"/>
  <c r="J508" i="10" s="1"/>
  <c r="J71" i="10" s="1"/>
  <c r="BK507" i="10"/>
  <c r="J507" i="10" s="1"/>
  <c r="J70" i="10" s="1"/>
  <c r="J509" i="10"/>
  <c r="BE509" i="10"/>
  <c r="BI504" i="10"/>
  <c r="BH504" i="10"/>
  <c r="BG504" i="10"/>
  <c r="BF504" i="10"/>
  <c r="T504" i="10"/>
  <c r="R504" i="10"/>
  <c r="P504" i="10"/>
  <c r="BK504" i="10"/>
  <c r="J504" i="10"/>
  <c r="BE504" i="10" s="1"/>
  <c r="BI500" i="10"/>
  <c r="BH500" i="10"/>
  <c r="BG500" i="10"/>
  <c r="BF500" i="10"/>
  <c r="T500" i="10"/>
  <c r="R500" i="10"/>
  <c r="P500" i="10"/>
  <c r="P496" i="10" s="1"/>
  <c r="BK500" i="10"/>
  <c r="J500" i="10"/>
  <c r="BE500" i="10" s="1"/>
  <c r="BI497" i="10"/>
  <c r="BH497" i="10"/>
  <c r="BG497" i="10"/>
  <c r="BF497" i="10"/>
  <c r="T497" i="10"/>
  <c r="T496" i="10" s="1"/>
  <c r="R497" i="10"/>
  <c r="R496" i="10" s="1"/>
  <c r="P497" i="10"/>
  <c r="BK497" i="10"/>
  <c r="BK496" i="10"/>
  <c r="J496" i="10"/>
  <c r="J497" i="10"/>
  <c r="BE497" i="10"/>
  <c r="J69" i="10"/>
  <c r="BI493" i="10"/>
  <c r="BH493" i="10"/>
  <c r="BG493" i="10"/>
  <c r="BF493" i="10"/>
  <c r="T493" i="10"/>
  <c r="R493" i="10"/>
  <c r="P493" i="10"/>
  <c r="BK493" i="10"/>
  <c r="J493" i="10"/>
  <c r="BE493" i="10"/>
  <c r="BI490" i="10"/>
  <c r="BH490" i="10"/>
  <c r="BG490" i="10"/>
  <c r="BF490" i="10"/>
  <c r="T490" i="10"/>
  <c r="T486" i="10" s="1"/>
  <c r="R490" i="10"/>
  <c r="R486" i="10" s="1"/>
  <c r="P490" i="10"/>
  <c r="BK490" i="10"/>
  <c r="J490" i="10"/>
  <c r="BE490" i="10"/>
  <c r="BI487" i="10"/>
  <c r="BH487" i="10"/>
  <c r="BG487" i="10"/>
  <c r="BF487" i="10"/>
  <c r="T487" i="10"/>
  <c r="R487" i="10"/>
  <c r="P487" i="10"/>
  <c r="P486" i="10" s="1"/>
  <c r="BK487" i="10"/>
  <c r="BK486" i="10" s="1"/>
  <c r="J486" i="10" s="1"/>
  <c r="J68" i="10" s="1"/>
  <c r="J487" i="10"/>
  <c r="BE487" i="10"/>
  <c r="BI483" i="10"/>
  <c r="BH483" i="10"/>
  <c r="BG483" i="10"/>
  <c r="BF483" i="10"/>
  <c r="T483" i="10"/>
  <c r="R483" i="10"/>
  <c r="P483" i="10"/>
  <c r="BK483" i="10"/>
  <c r="J483" i="10"/>
  <c r="BE483" i="10" s="1"/>
  <c r="BI480" i="10"/>
  <c r="BH480" i="10"/>
  <c r="BG480" i="10"/>
  <c r="BF480" i="10"/>
  <c r="T480" i="10"/>
  <c r="R480" i="10"/>
  <c r="P480" i="10"/>
  <c r="BK480" i="10"/>
  <c r="J480" i="10"/>
  <c r="BE480" i="10" s="1"/>
  <c r="BI477" i="10"/>
  <c r="BH477" i="10"/>
  <c r="BG477" i="10"/>
  <c r="BF477" i="10"/>
  <c r="T477" i="10"/>
  <c r="T476" i="10" s="1"/>
  <c r="T475" i="10" s="1"/>
  <c r="R477" i="10"/>
  <c r="R476" i="10" s="1"/>
  <c r="R475" i="10" s="1"/>
  <c r="P477" i="10"/>
  <c r="P476" i="10" s="1"/>
  <c r="BK477" i="10"/>
  <c r="BK476" i="10"/>
  <c r="J476" i="10" s="1"/>
  <c r="J67" i="10" s="1"/>
  <c r="J477" i="10"/>
  <c r="BE477" i="10"/>
  <c r="BI468" i="10"/>
  <c r="BH468" i="10"/>
  <c r="BG468" i="10"/>
  <c r="BF468" i="10"/>
  <c r="T468" i="10"/>
  <c r="R468" i="10"/>
  <c r="R461" i="10" s="1"/>
  <c r="P468" i="10"/>
  <c r="BK468" i="10"/>
  <c r="J468" i="10"/>
  <c r="BE468" i="10"/>
  <c r="BI465" i="10"/>
  <c r="BH465" i="10"/>
  <c r="BG465" i="10"/>
  <c r="BF465" i="10"/>
  <c r="T465" i="10"/>
  <c r="R465" i="10"/>
  <c r="P465" i="10"/>
  <c r="BK465" i="10"/>
  <c r="J465" i="10"/>
  <c r="BE465" i="10"/>
  <c r="BI462" i="10"/>
  <c r="BH462" i="10"/>
  <c r="BG462" i="10"/>
  <c r="BF462" i="10"/>
  <c r="T462" i="10"/>
  <c r="T461" i="10"/>
  <c r="R462" i="10"/>
  <c r="P462" i="10"/>
  <c r="P461" i="10" s="1"/>
  <c r="BK462" i="10"/>
  <c r="BK461" i="10" s="1"/>
  <c r="J461" i="10" s="1"/>
  <c r="J65" i="10" s="1"/>
  <c r="J462" i="10"/>
  <c r="BE462" i="10" s="1"/>
  <c r="BI459" i="10"/>
  <c r="BH459" i="10"/>
  <c r="BG459" i="10"/>
  <c r="BF459" i="10"/>
  <c r="T459" i="10"/>
  <c r="T454" i="10" s="1"/>
  <c r="R459" i="10"/>
  <c r="P459" i="10"/>
  <c r="BK459" i="10"/>
  <c r="J459" i="10"/>
  <c r="BE459" i="10"/>
  <c r="BI456" i="10"/>
  <c r="BH456" i="10"/>
  <c r="BG456" i="10"/>
  <c r="BF456" i="10"/>
  <c r="T456" i="10"/>
  <c r="R456" i="10"/>
  <c r="P456" i="10"/>
  <c r="BK456" i="10"/>
  <c r="BK454" i="10" s="1"/>
  <c r="J454" i="10" s="1"/>
  <c r="J64" i="10" s="1"/>
  <c r="J456" i="10"/>
  <c r="BE456" i="10" s="1"/>
  <c r="BI455" i="10"/>
  <c r="BH455" i="10"/>
  <c r="BG455" i="10"/>
  <c r="BF455" i="10"/>
  <c r="T455" i="10"/>
  <c r="R455" i="10"/>
  <c r="R454" i="10" s="1"/>
  <c r="P455" i="10"/>
  <c r="P454" i="10" s="1"/>
  <c r="BK455" i="10"/>
  <c r="J455" i="10"/>
  <c r="BE455" i="10"/>
  <c r="BI451" i="10"/>
  <c r="BH451" i="10"/>
  <c r="BG451" i="10"/>
  <c r="BF451" i="10"/>
  <c r="T451" i="10"/>
  <c r="R451" i="10"/>
  <c r="P451" i="10"/>
  <c r="P447" i="10" s="1"/>
  <c r="BK451" i="10"/>
  <c r="J451" i="10"/>
  <c r="BE451" i="10"/>
  <c r="BI448" i="10"/>
  <c r="BH448" i="10"/>
  <c r="BG448" i="10"/>
  <c r="BF448" i="10"/>
  <c r="T448" i="10"/>
  <c r="T447" i="10" s="1"/>
  <c r="R448" i="10"/>
  <c r="R447" i="10"/>
  <c r="P448" i="10"/>
  <c r="BK448" i="10"/>
  <c r="BK447" i="10" s="1"/>
  <c r="J447" i="10" s="1"/>
  <c r="J63" i="10" s="1"/>
  <c r="J448" i="10"/>
  <c r="BE448" i="10"/>
  <c r="BI444" i="10"/>
  <c r="BH444" i="10"/>
  <c r="BG444" i="10"/>
  <c r="BF444" i="10"/>
  <c r="T444" i="10"/>
  <c r="R444" i="10"/>
  <c r="P444" i="10"/>
  <c r="BK444" i="10"/>
  <c r="J444" i="10"/>
  <c r="BE444" i="10"/>
  <c r="BI441" i="10"/>
  <c r="BH441" i="10"/>
  <c r="BG441" i="10"/>
  <c r="BF441" i="10"/>
  <c r="T441" i="10"/>
  <c r="R441" i="10"/>
  <c r="P441" i="10"/>
  <c r="BK441" i="10"/>
  <c r="J441" i="10"/>
  <c r="BE441" i="10"/>
  <c r="BI438" i="10"/>
  <c r="BH438" i="10"/>
  <c r="BG438" i="10"/>
  <c r="BF438" i="10"/>
  <c r="T438" i="10"/>
  <c r="R438" i="10"/>
  <c r="P438" i="10"/>
  <c r="BK438" i="10"/>
  <c r="J438" i="10"/>
  <c r="BE438" i="10" s="1"/>
  <c r="BI435" i="10"/>
  <c r="BH435" i="10"/>
  <c r="BG435" i="10"/>
  <c r="BF435" i="10"/>
  <c r="T435" i="10"/>
  <c r="R435" i="10"/>
  <c r="P435" i="10"/>
  <c r="BK435" i="10"/>
  <c r="J435" i="10"/>
  <c r="BE435" i="10"/>
  <c r="BI432" i="10"/>
  <c r="BH432" i="10"/>
  <c r="BG432" i="10"/>
  <c r="BF432" i="10"/>
  <c r="T432" i="10"/>
  <c r="R432" i="10"/>
  <c r="P432" i="10"/>
  <c r="BK432" i="10"/>
  <c r="J432" i="10"/>
  <c r="BE432" i="10"/>
  <c r="BI429" i="10"/>
  <c r="BH429" i="10"/>
  <c r="BG429" i="10"/>
  <c r="BF429" i="10"/>
  <c r="T429" i="10"/>
  <c r="T422" i="10" s="1"/>
  <c r="R429" i="10"/>
  <c r="P429" i="10"/>
  <c r="BK429" i="10"/>
  <c r="J429" i="10"/>
  <c r="BE429" i="10"/>
  <c r="BI426" i="10"/>
  <c r="BH426" i="10"/>
  <c r="BG426" i="10"/>
  <c r="BF426" i="10"/>
  <c r="T426" i="10"/>
  <c r="R426" i="10"/>
  <c r="P426" i="10"/>
  <c r="BK426" i="10"/>
  <c r="BK422" i="10" s="1"/>
  <c r="J422" i="10" s="1"/>
  <c r="J62" i="10" s="1"/>
  <c r="J426" i="10"/>
  <c r="BE426" i="10" s="1"/>
  <c r="BI423" i="10"/>
  <c r="BH423" i="10"/>
  <c r="BG423" i="10"/>
  <c r="BF423" i="10"/>
  <c r="T423" i="10"/>
  <c r="R423" i="10"/>
  <c r="R422" i="10" s="1"/>
  <c r="P423" i="10"/>
  <c r="P422" i="10" s="1"/>
  <c r="BK423" i="10"/>
  <c r="J423" i="10"/>
  <c r="BE423" i="10"/>
  <c r="BI419" i="10"/>
  <c r="BH419" i="10"/>
  <c r="BG419" i="10"/>
  <c r="BF419" i="10"/>
  <c r="T419" i="10"/>
  <c r="R419" i="10"/>
  <c r="P419" i="10"/>
  <c r="BK419" i="10"/>
  <c r="J419" i="10"/>
  <c r="BE419" i="10"/>
  <c r="BI416" i="10"/>
  <c r="BH416" i="10"/>
  <c r="BG416" i="10"/>
  <c r="BF416" i="10"/>
  <c r="T416" i="10"/>
  <c r="R416" i="10"/>
  <c r="P416" i="10"/>
  <c r="BK416" i="10"/>
  <c r="J416" i="10"/>
  <c r="BE416" i="10"/>
  <c r="BI412" i="10"/>
  <c r="BH412" i="10"/>
  <c r="BG412" i="10"/>
  <c r="BF412" i="10"/>
  <c r="T412" i="10"/>
  <c r="R412" i="10"/>
  <c r="P412" i="10"/>
  <c r="BK412" i="10"/>
  <c r="J412" i="10"/>
  <c r="BE412" i="10"/>
  <c r="BI409" i="10"/>
  <c r="BH409" i="10"/>
  <c r="BG409" i="10"/>
  <c r="BF409" i="10"/>
  <c r="T409" i="10"/>
  <c r="R409" i="10"/>
  <c r="P409" i="10"/>
  <c r="BK409" i="10"/>
  <c r="J409" i="10"/>
  <c r="BE409" i="10" s="1"/>
  <c r="BI406" i="10"/>
  <c r="BH406" i="10"/>
  <c r="BG406" i="10"/>
  <c r="BF406" i="10"/>
  <c r="T406" i="10"/>
  <c r="R406" i="10"/>
  <c r="P406" i="10"/>
  <c r="BK406" i="10"/>
  <c r="J406" i="10"/>
  <c r="BE406" i="10"/>
  <c r="BI403" i="10"/>
  <c r="BH403" i="10"/>
  <c r="BG403" i="10"/>
  <c r="BF403" i="10"/>
  <c r="T403" i="10"/>
  <c r="R403" i="10"/>
  <c r="P403" i="10"/>
  <c r="BK403" i="10"/>
  <c r="J403" i="10"/>
  <c r="BE403" i="10"/>
  <c r="BI400" i="10"/>
  <c r="BH400" i="10"/>
  <c r="BG400" i="10"/>
  <c r="BF400" i="10"/>
  <c r="T400" i="10"/>
  <c r="R400" i="10"/>
  <c r="P400" i="10"/>
  <c r="BK400" i="10"/>
  <c r="J400" i="10"/>
  <c r="BE400" i="10"/>
  <c r="BI397" i="10"/>
  <c r="BH397" i="10"/>
  <c r="BG397" i="10"/>
  <c r="BF397" i="10"/>
  <c r="T397" i="10"/>
  <c r="R397" i="10"/>
  <c r="P397" i="10"/>
  <c r="BK397" i="10"/>
  <c r="J397" i="10"/>
  <c r="BE397" i="10" s="1"/>
  <c r="BI394" i="10"/>
  <c r="BH394" i="10"/>
  <c r="BG394" i="10"/>
  <c r="BF394" i="10"/>
  <c r="T394" i="10"/>
  <c r="R394" i="10"/>
  <c r="P394" i="10"/>
  <c r="BK394" i="10"/>
  <c r="J394" i="10"/>
  <c r="BE394" i="10"/>
  <c r="BI391" i="10"/>
  <c r="BH391" i="10"/>
  <c r="BG391" i="10"/>
  <c r="BF391" i="10"/>
  <c r="T391" i="10"/>
  <c r="R391" i="10"/>
  <c r="P391" i="10"/>
  <c r="BK391" i="10"/>
  <c r="J391" i="10"/>
  <c r="BE391" i="10"/>
  <c r="BI388" i="10"/>
  <c r="BH388" i="10"/>
  <c r="BG388" i="10"/>
  <c r="BF388" i="10"/>
  <c r="T388" i="10"/>
  <c r="R388" i="10"/>
  <c r="P388" i="10"/>
  <c r="BK388" i="10"/>
  <c r="J388" i="10"/>
  <c r="BE388" i="10"/>
  <c r="BI385" i="10"/>
  <c r="BH385" i="10"/>
  <c r="BG385" i="10"/>
  <c r="BF385" i="10"/>
  <c r="T385" i="10"/>
  <c r="R385" i="10"/>
  <c r="P385" i="10"/>
  <c r="BK385" i="10"/>
  <c r="J385" i="10"/>
  <c r="BE385" i="10" s="1"/>
  <c r="BI382" i="10"/>
  <c r="BH382" i="10"/>
  <c r="BG382" i="10"/>
  <c r="BF382" i="10"/>
  <c r="T382" i="10"/>
  <c r="R382" i="10"/>
  <c r="P382" i="10"/>
  <c r="BK382" i="10"/>
  <c r="J382" i="10"/>
  <c r="BE382" i="10"/>
  <c r="BI379" i="10"/>
  <c r="BH379" i="10"/>
  <c r="BG379" i="10"/>
  <c r="BF379" i="10"/>
  <c r="T379" i="10"/>
  <c r="R379" i="10"/>
  <c r="P379" i="10"/>
  <c r="BK379" i="10"/>
  <c r="J379" i="10"/>
  <c r="BE379" i="10"/>
  <c r="BI376" i="10"/>
  <c r="BH376" i="10"/>
  <c r="BG376" i="10"/>
  <c r="BF376" i="10"/>
  <c r="T376" i="10"/>
  <c r="R376" i="10"/>
  <c r="P376" i="10"/>
  <c r="BK376" i="10"/>
  <c r="J376" i="10"/>
  <c r="BE376" i="10"/>
  <c r="BI373" i="10"/>
  <c r="BH373" i="10"/>
  <c r="BG373" i="10"/>
  <c r="BF373" i="10"/>
  <c r="T373" i="10"/>
  <c r="R373" i="10"/>
  <c r="P373" i="10"/>
  <c r="BK373" i="10"/>
  <c r="J373" i="10"/>
  <c r="BE373" i="10" s="1"/>
  <c r="BI370" i="10"/>
  <c r="BH370" i="10"/>
  <c r="BG370" i="10"/>
  <c r="BF370" i="10"/>
  <c r="T370" i="10"/>
  <c r="R370" i="10"/>
  <c r="P370" i="10"/>
  <c r="BK370" i="10"/>
  <c r="J370" i="10"/>
  <c r="BE370" i="10"/>
  <c r="BI367" i="10"/>
  <c r="BH367" i="10"/>
  <c r="BG367" i="10"/>
  <c r="BF367" i="10"/>
  <c r="T367" i="10"/>
  <c r="R367" i="10"/>
  <c r="P367" i="10"/>
  <c r="BK367" i="10"/>
  <c r="J367" i="10"/>
  <c r="BE367" i="10"/>
  <c r="BI365" i="10"/>
  <c r="BH365" i="10"/>
  <c r="BG365" i="10"/>
  <c r="BF365" i="10"/>
  <c r="T365" i="10"/>
  <c r="R365" i="10"/>
  <c r="P365" i="10"/>
  <c r="BK365" i="10"/>
  <c r="J365" i="10"/>
  <c r="BE365" i="10"/>
  <c r="BI362" i="10"/>
  <c r="BH362" i="10"/>
  <c r="BG362" i="10"/>
  <c r="BF362" i="10"/>
  <c r="T362" i="10"/>
  <c r="R362" i="10"/>
  <c r="P362" i="10"/>
  <c r="BK362" i="10"/>
  <c r="J362" i="10"/>
  <c r="BE362" i="10" s="1"/>
  <c r="BI359" i="10"/>
  <c r="BH359" i="10"/>
  <c r="BG359" i="10"/>
  <c r="BF359" i="10"/>
  <c r="T359" i="10"/>
  <c r="R359" i="10"/>
  <c r="P359" i="10"/>
  <c r="BK359" i="10"/>
  <c r="J359" i="10"/>
  <c r="BE359" i="10"/>
  <c r="BI356" i="10"/>
  <c r="BH356" i="10"/>
  <c r="BG356" i="10"/>
  <c r="BF356" i="10"/>
  <c r="T356" i="10"/>
  <c r="R356" i="10"/>
  <c r="P356" i="10"/>
  <c r="BK356" i="10"/>
  <c r="J356" i="10"/>
  <c r="BE356" i="10"/>
  <c r="BI353" i="10"/>
  <c r="BH353" i="10"/>
  <c r="BG353" i="10"/>
  <c r="BF353" i="10"/>
  <c r="T353" i="10"/>
  <c r="R353" i="10"/>
  <c r="P353" i="10"/>
  <c r="BK353" i="10"/>
  <c r="J353" i="10"/>
  <c r="BE353" i="10"/>
  <c r="BI350" i="10"/>
  <c r="BH350" i="10"/>
  <c r="BG350" i="10"/>
  <c r="BF350" i="10"/>
  <c r="T350" i="10"/>
  <c r="R350" i="10"/>
  <c r="P350" i="10"/>
  <c r="BK350" i="10"/>
  <c r="J350" i="10"/>
  <c r="BE350" i="10" s="1"/>
  <c r="BI347" i="10"/>
  <c r="BH347" i="10"/>
  <c r="BG347" i="10"/>
  <c r="BF347" i="10"/>
  <c r="T347" i="10"/>
  <c r="R347" i="10"/>
  <c r="P347" i="10"/>
  <c r="BK347" i="10"/>
  <c r="J347" i="10"/>
  <c r="BE347" i="10"/>
  <c r="BI344" i="10"/>
  <c r="BH344" i="10"/>
  <c r="BG344" i="10"/>
  <c r="BF344" i="10"/>
  <c r="T344" i="10"/>
  <c r="R344" i="10"/>
  <c r="P344" i="10"/>
  <c r="BK344" i="10"/>
  <c r="J344" i="10"/>
  <c r="BE344" i="10"/>
  <c r="BI341" i="10"/>
  <c r="BH341" i="10"/>
  <c r="BG341" i="10"/>
  <c r="BF341" i="10"/>
  <c r="T341" i="10"/>
  <c r="R341" i="10"/>
  <c r="P341" i="10"/>
  <c r="BK341" i="10"/>
  <c r="J341" i="10"/>
  <c r="BE341" i="10"/>
  <c r="BI338" i="10"/>
  <c r="BH338" i="10"/>
  <c r="BG338" i="10"/>
  <c r="BF338" i="10"/>
  <c r="T338" i="10"/>
  <c r="R338" i="10"/>
  <c r="P338" i="10"/>
  <c r="BK338" i="10"/>
  <c r="J338" i="10"/>
  <c r="BE338" i="10" s="1"/>
  <c r="BI335" i="10"/>
  <c r="BH335" i="10"/>
  <c r="BG335" i="10"/>
  <c r="BF335" i="10"/>
  <c r="T335" i="10"/>
  <c r="R335" i="10"/>
  <c r="P335" i="10"/>
  <c r="BK335" i="10"/>
  <c r="J335" i="10"/>
  <c r="BE335" i="10"/>
  <c r="BI332" i="10"/>
  <c r="BH332" i="10"/>
  <c r="BG332" i="10"/>
  <c r="BF332" i="10"/>
  <c r="T332" i="10"/>
  <c r="R332" i="10"/>
  <c r="P332" i="10"/>
  <c r="BK332" i="10"/>
  <c r="J332" i="10"/>
  <c r="BE332" i="10"/>
  <c r="BI329" i="10"/>
  <c r="BH329" i="10"/>
  <c r="BG329" i="10"/>
  <c r="BF329" i="10"/>
  <c r="T329" i="10"/>
  <c r="R329" i="10"/>
  <c r="P329" i="10"/>
  <c r="BK329" i="10"/>
  <c r="J329" i="10"/>
  <c r="BE329" i="10"/>
  <c r="BI326" i="10"/>
  <c r="BH326" i="10"/>
  <c r="BG326" i="10"/>
  <c r="BF326" i="10"/>
  <c r="T326" i="10"/>
  <c r="R326" i="10"/>
  <c r="P326" i="10"/>
  <c r="BK326" i="10"/>
  <c r="J326" i="10"/>
  <c r="BE326" i="10" s="1"/>
  <c r="BI323" i="10"/>
  <c r="BH323" i="10"/>
  <c r="BG323" i="10"/>
  <c r="BF323" i="10"/>
  <c r="T323" i="10"/>
  <c r="R323" i="10"/>
  <c r="P323" i="10"/>
  <c r="BK323" i="10"/>
  <c r="J323" i="10"/>
  <c r="BE323" i="10"/>
  <c r="BI320" i="10"/>
  <c r="BH320" i="10"/>
  <c r="BG320" i="10"/>
  <c r="BF320" i="10"/>
  <c r="T320" i="10"/>
  <c r="R320" i="10"/>
  <c r="P320" i="10"/>
  <c r="BK320" i="10"/>
  <c r="J320" i="10"/>
  <c r="BE320" i="10"/>
  <c r="BI317" i="10"/>
  <c r="BH317" i="10"/>
  <c r="BG317" i="10"/>
  <c r="BF317" i="10"/>
  <c r="T317" i="10"/>
  <c r="R317" i="10"/>
  <c r="P317" i="10"/>
  <c r="BK317" i="10"/>
  <c r="J317" i="10"/>
  <c r="BE317" i="10"/>
  <c r="BI314" i="10"/>
  <c r="BH314" i="10"/>
  <c r="BG314" i="10"/>
  <c r="BF314" i="10"/>
  <c r="T314" i="10"/>
  <c r="R314" i="10"/>
  <c r="P314" i="10"/>
  <c r="BK314" i="10"/>
  <c r="J314" i="10"/>
  <c r="BE314" i="10" s="1"/>
  <c r="BI311" i="10"/>
  <c r="BH311" i="10"/>
  <c r="BG311" i="10"/>
  <c r="BF311" i="10"/>
  <c r="T311" i="10"/>
  <c r="R311" i="10"/>
  <c r="P311" i="10"/>
  <c r="BK311" i="10"/>
  <c r="J311" i="10"/>
  <c r="BE311" i="10"/>
  <c r="BI308" i="10"/>
  <c r="BH308" i="10"/>
  <c r="BG308" i="10"/>
  <c r="BF308" i="10"/>
  <c r="T308" i="10"/>
  <c r="R308" i="10"/>
  <c r="P308" i="10"/>
  <c r="BK308" i="10"/>
  <c r="J308" i="10"/>
  <c r="BE308" i="10"/>
  <c r="BI305" i="10"/>
  <c r="BH305" i="10"/>
  <c r="BG305" i="10"/>
  <c r="BF305" i="10"/>
  <c r="T305" i="10"/>
  <c r="R305" i="10"/>
  <c r="P305" i="10"/>
  <c r="BK305" i="10"/>
  <c r="J305" i="10"/>
  <c r="BE305" i="10"/>
  <c r="BI302" i="10"/>
  <c r="BH302" i="10"/>
  <c r="BG302" i="10"/>
  <c r="BF302" i="10"/>
  <c r="T302" i="10"/>
  <c r="R302" i="10"/>
  <c r="P302" i="10"/>
  <c r="BK302" i="10"/>
  <c r="J302" i="10"/>
  <c r="BE302" i="10" s="1"/>
  <c r="BI299" i="10"/>
  <c r="BH299" i="10"/>
  <c r="BG299" i="10"/>
  <c r="BF299" i="10"/>
  <c r="T299" i="10"/>
  <c r="R299" i="10"/>
  <c r="P299" i="10"/>
  <c r="BK299" i="10"/>
  <c r="J299" i="10"/>
  <c r="BE299" i="10"/>
  <c r="BI296" i="10"/>
  <c r="BH296" i="10"/>
  <c r="BG296" i="10"/>
  <c r="BF296" i="10"/>
  <c r="T296" i="10"/>
  <c r="R296" i="10"/>
  <c r="P296" i="10"/>
  <c r="BK296" i="10"/>
  <c r="J296" i="10"/>
  <c r="BE296" i="10"/>
  <c r="BI293" i="10"/>
  <c r="BH293" i="10"/>
  <c r="BG293" i="10"/>
  <c r="BF293" i="10"/>
  <c r="T293" i="10"/>
  <c r="R293" i="10"/>
  <c r="P293" i="10"/>
  <c r="BK293" i="10"/>
  <c r="J293" i="10"/>
  <c r="BE293" i="10"/>
  <c r="BI290" i="10"/>
  <c r="BH290" i="10"/>
  <c r="BG290" i="10"/>
  <c r="BF290" i="10"/>
  <c r="T290" i="10"/>
  <c r="R290" i="10"/>
  <c r="P290" i="10"/>
  <c r="BK290" i="10"/>
  <c r="J290" i="10"/>
  <c r="BE290" i="10" s="1"/>
  <c r="BI287" i="10"/>
  <c r="BH287" i="10"/>
  <c r="BG287" i="10"/>
  <c r="BF287" i="10"/>
  <c r="T287" i="10"/>
  <c r="R287" i="10"/>
  <c r="P287" i="10"/>
  <c r="BK287" i="10"/>
  <c r="J287" i="10"/>
  <c r="BE287" i="10"/>
  <c r="BI284" i="10"/>
  <c r="BH284" i="10"/>
  <c r="BG284" i="10"/>
  <c r="BF284" i="10"/>
  <c r="T284" i="10"/>
  <c r="R284" i="10"/>
  <c r="P284" i="10"/>
  <c r="BK284" i="10"/>
  <c r="J284" i="10"/>
  <c r="BE284" i="10"/>
  <c r="BI280" i="10"/>
  <c r="BH280" i="10"/>
  <c r="BG280" i="10"/>
  <c r="BF280" i="10"/>
  <c r="T280" i="10"/>
  <c r="R280" i="10"/>
  <c r="P280" i="10"/>
  <c r="BK280" i="10"/>
  <c r="J280" i="10"/>
  <c r="BE280" i="10"/>
  <c r="BI277" i="10"/>
  <c r="BH277" i="10"/>
  <c r="BG277" i="10"/>
  <c r="BF277" i="10"/>
  <c r="T277" i="10"/>
  <c r="R277" i="10"/>
  <c r="P277" i="10"/>
  <c r="BK277" i="10"/>
  <c r="J277" i="10"/>
  <c r="BE277" i="10" s="1"/>
  <c r="BI273" i="10"/>
  <c r="BH273" i="10"/>
  <c r="BG273" i="10"/>
  <c r="BF273" i="10"/>
  <c r="T273" i="10"/>
  <c r="R273" i="10"/>
  <c r="P273" i="10"/>
  <c r="BK273" i="10"/>
  <c r="J273" i="10"/>
  <c r="BE273" i="10"/>
  <c r="BI270" i="10"/>
  <c r="BH270" i="10"/>
  <c r="BG270" i="10"/>
  <c r="BF270" i="10"/>
  <c r="T270" i="10"/>
  <c r="R270" i="10"/>
  <c r="P270" i="10"/>
  <c r="BK270" i="10"/>
  <c r="J270" i="10"/>
  <c r="BE270" i="10"/>
  <c r="BI266" i="10"/>
  <c r="BH266" i="10"/>
  <c r="BG266" i="10"/>
  <c r="BF266" i="10"/>
  <c r="T266" i="10"/>
  <c r="R266" i="10"/>
  <c r="P266" i="10"/>
  <c r="BK266" i="10"/>
  <c r="J266" i="10"/>
  <c r="BE266" i="10"/>
  <c r="BI263" i="10"/>
  <c r="BH263" i="10"/>
  <c r="BG263" i="10"/>
  <c r="BF263" i="10"/>
  <c r="T263" i="10"/>
  <c r="R263" i="10"/>
  <c r="P263" i="10"/>
  <c r="BK263" i="10"/>
  <c r="J263" i="10"/>
  <c r="BE263" i="10" s="1"/>
  <c r="BI259" i="10"/>
  <c r="BH259" i="10"/>
  <c r="BG259" i="10"/>
  <c r="BF259" i="10"/>
  <c r="T259" i="10"/>
  <c r="R259" i="10"/>
  <c r="P259" i="10"/>
  <c r="P254" i="10" s="1"/>
  <c r="BK259" i="10"/>
  <c r="J259" i="10"/>
  <c r="BE259" i="10"/>
  <c r="BI255" i="10"/>
  <c r="BH255" i="10"/>
  <c r="BG255" i="10"/>
  <c r="BF255" i="10"/>
  <c r="T255" i="10"/>
  <c r="T254" i="10" s="1"/>
  <c r="R255" i="10"/>
  <c r="R254" i="10"/>
  <c r="P255" i="10"/>
  <c r="BK255" i="10"/>
  <c r="BK254" i="10" s="1"/>
  <c r="J254" i="10" s="1"/>
  <c r="J61" i="10" s="1"/>
  <c r="J255" i="10"/>
  <c r="BE255" i="10"/>
  <c r="BI251" i="10"/>
  <c r="BH251" i="10"/>
  <c r="BG251" i="10"/>
  <c r="BF251" i="10"/>
  <c r="T251" i="10"/>
  <c r="R251" i="10"/>
  <c r="P251" i="10"/>
  <c r="BK251" i="10"/>
  <c r="J251" i="10"/>
  <c r="BE251" i="10"/>
  <c r="BI248" i="10"/>
  <c r="BH248" i="10"/>
  <c r="BG248" i="10"/>
  <c r="BF248" i="10"/>
  <c r="T248" i="10"/>
  <c r="R248" i="10"/>
  <c r="P248" i="10"/>
  <c r="BK248" i="10"/>
  <c r="J248" i="10"/>
  <c r="BE248" i="10"/>
  <c r="BI243" i="10"/>
  <c r="BH243" i="10"/>
  <c r="BG243" i="10"/>
  <c r="BF243" i="10"/>
  <c r="T243" i="10"/>
  <c r="R243" i="10"/>
  <c r="P243" i="10"/>
  <c r="BK243" i="10"/>
  <c r="J243" i="10"/>
  <c r="BE243" i="10" s="1"/>
  <c r="BI240" i="10"/>
  <c r="BH240" i="10"/>
  <c r="BG240" i="10"/>
  <c r="BF240" i="10"/>
  <c r="T240" i="10"/>
  <c r="R240" i="10"/>
  <c r="P240" i="10"/>
  <c r="BK240" i="10"/>
  <c r="J240" i="10"/>
  <c r="BE240" i="10"/>
  <c r="BI237" i="10"/>
  <c r="BH237" i="10"/>
  <c r="BG237" i="10"/>
  <c r="BF237" i="10"/>
  <c r="T237" i="10"/>
  <c r="R237" i="10"/>
  <c r="P237" i="10"/>
  <c r="BK237" i="10"/>
  <c r="BK226" i="10" s="1"/>
  <c r="J226" i="10" s="1"/>
  <c r="J60" i="10" s="1"/>
  <c r="J237" i="10"/>
  <c r="BE237" i="10"/>
  <c r="BI234" i="10"/>
  <c r="BH234" i="10"/>
  <c r="BG234" i="10"/>
  <c r="BF234" i="10"/>
  <c r="T234" i="10"/>
  <c r="T226" i="10" s="1"/>
  <c r="R234" i="10"/>
  <c r="P234" i="10"/>
  <c r="BK234" i="10"/>
  <c r="J234" i="10"/>
  <c r="BE234" i="10"/>
  <c r="BI231" i="10"/>
  <c r="BH231" i="10"/>
  <c r="BG231" i="10"/>
  <c r="BF231" i="10"/>
  <c r="T231" i="10"/>
  <c r="R231" i="10"/>
  <c r="P231" i="10"/>
  <c r="BK231" i="10"/>
  <c r="J231" i="10"/>
  <c r="BE231" i="10" s="1"/>
  <c r="BI227" i="10"/>
  <c r="BH227" i="10"/>
  <c r="BG227" i="10"/>
  <c r="BF227" i="10"/>
  <c r="T227" i="10"/>
  <c r="R227" i="10"/>
  <c r="R226" i="10" s="1"/>
  <c r="P227" i="10"/>
  <c r="P226" i="10"/>
  <c r="BK227" i="10"/>
  <c r="J227" i="10"/>
  <c r="BE227" i="10"/>
  <c r="BI223" i="10"/>
  <c r="BH223" i="10"/>
  <c r="BG223" i="10"/>
  <c r="BF223" i="10"/>
  <c r="T223" i="10"/>
  <c r="R223" i="10"/>
  <c r="P223" i="10"/>
  <c r="BK223" i="10"/>
  <c r="J223" i="10"/>
  <c r="BE223" i="10"/>
  <c r="BI220" i="10"/>
  <c r="BH220" i="10"/>
  <c r="BG220" i="10"/>
  <c r="BF220" i="10"/>
  <c r="T220" i="10"/>
  <c r="R220" i="10"/>
  <c r="P220" i="10"/>
  <c r="BK220" i="10"/>
  <c r="J220" i="10"/>
  <c r="BE220" i="10"/>
  <c r="BI216" i="10"/>
  <c r="BH216" i="10"/>
  <c r="BG216" i="10"/>
  <c r="BF216" i="10"/>
  <c r="T216" i="10"/>
  <c r="R216" i="10"/>
  <c r="P216" i="10"/>
  <c r="BK216" i="10"/>
  <c r="J216" i="10"/>
  <c r="BE216" i="10"/>
  <c r="BI212" i="10"/>
  <c r="BH212" i="10"/>
  <c r="BG212" i="10"/>
  <c r="BF212" i="10"/>
  <c r="T212" i="10"/>
  <c r="R212" i="10"/>
  <c r="P212" i="10"/>
  <c r="BK212" i="10"/>
  <c r="J212" i="10"/>
  <c r="BE212" i="10" s="1"/>
  <c r="BI208" i="10"/>
  <c r="BH208" i="10"/>
  <c r="BG208" i="10"/>
  <c r="BF208" i="10"/>
  <c r="T208" i="10"/>
  <c r="R208" i="10"/>
  <c r="P208" i="10"/>
  <c r="P203" i="10" s="1"/>
  <c r="BK208" i="10"/>
  <c r="BK203" i="10" s="1"/>
  <c r="J203" i="10" s="1"/>
  <c r="J59" i="10" s="1"/>
  <c r="J208" i="10"/>
  <c r="BE208" i="10"/>
  <c r="BI204" i="10"/>
  <c r="BH204" i="10"/>
  <c r="BG204" i="10"/>
  <c r="BF204" i="10"/>
  <c r="T204" i="10"/>
  <c r="T203" i="10" s="1"/>
  <c r="R204" i="10"/>
  <c r="R203" i="10"/>
  <c r="P204" i="10"/>
  <c r="BK204" i="10"/>
  <c r="J204" i="10"/>
  <c r="BE204" i="10"/>
  <c r="BI199" i="10"/>
  <c r="BH199" i="10"/>
  <c r="BG199" i="10"/>
  <c r="BF199" i="10"/>
  <c r="T199" i="10"/>
  <c r="R199" i="10"/>
  <c r="P199" i="10"/>
  <c r="BK199" i="10"/>
  <c r="J199" i="10"/>
  <c r="BE199" i="10"/>
  <c r="BI196" i="10"/>
  <c r="BH196" i="10"/>
  <c r="BG196" i="10"/>
  <c r="BF196" i="10"/>
  <c r="T196" i="10"/>
  <c r="R196" i="10"/>
  <c r="P196" i="10"/>
  <c r="BK196" i="10"/>
  <c r="J196" i="10"/>
  <c r="BE196" i="10"/>
  <c r="BI193" i="10"/>
  <c r="BH193" i="10"/>
  <c r="BG193" i="10"/>
  <c r="BF193" i="10"/>
  <c r="T193" i="10"/>
  <c r="R193" i="10"/>
  <c r="P193" i="10"/>
  <c r="BK193" i="10"/>
  <c r="J193" i="10"/>
  <c r="BE193" i="10" s="1"/>
  <c r="BI185" i="10"/>
  <c r="BH185" i="10"/>
  <c r="BG185" i="10"/>
  <c r="BF185" i="10"/>
  <c r="T185" i="10"/>
  <c r="R185" i="10"/>
  <c r="P185" i="10"/>
  <c r="BK185" i="10"/>
  <c r="J185" i="10"/>
  <c r="BE185" i="10"/>
  <c r="BI179" i="10"/>
  <c r="BH179" i="10"/>
  <c r="BG179" i="10"/>
  <c r="BF179" i="10"/>
  <c r="T179" i="10"/>
  <c r="R179" i="10"/>
  <c r="P179" i="10"/>
  <c r="BK179" i="10"/>
  <c r="J179" i="10"/>
  <c r="BE179" i="10"/>
  <c r="BI175" i="10"/>
  <c r="BH175" i="10"/>
  <c r="BG175" i="10"/>
  <c r="BF175" i="10"/>
  <c r="T175" i="10"/>
  <c r="R175" i="10"/>
  <c r="P175" i="10"/>
  <c r="BK175" i="10"/>
  <c r="J175" i="10"/>
  <c r="BE175" i="10"/>
  <c r="BI172" i="10"/>
  <c r="BH172" i="10"/>
  <c r="BG172" i="10"/>
  <c r="BF172" i="10"/>
  <c r="T172" i="10"/>
  <c r="R172" i="10"/>
  <c r="P172" i="10"/>
  <c r="BK172" i="10"/>
  <c r="J172" i="10"/>
  <c r="BE172" i="10" s="1"/>
  <c r="BI169" i="10"/>
  <c r="BH169" i="10"/>
  <c r="BG169" i="10"/>
  <c r="BF169" i="10"/>
  <c r="T169" i="10"/>
  <c r="R169" i="10"/>
  <c r="P169" i="10"/>
  <c r="BK169" i="10"/>
  <c r="J169" i="10"/>
  <c r="BE169" i="10"/>
  <c r="BI166" i="10"/>
  <c r="BH166" i="10"/>
  <c r="BG166" i="10"/>
  <c r="BF166" i="10"/>
  <c r="T166" i="10"/>
  <c r="R166" i="10"/>
  <c r="P166" i="10"/>
  <c r="BK166" i="10"/>
  <c r="J166" i="10"/>
  <c r="BE166" i="10"/>
  <c r="BI163" i="10"/>
  <c r="BH163" i="10"/>
  <c r="BG163" i="10"/>
  <c r="BF163" i="10"/>
  <c r="T163" i="10"/>
  <c r="R163" i="10"/>
  <c r="P163" i="10"/>
  <c r="BK163" i="10"/>
  <c r="J163" i="10"/>
  <c r="BE163" i="10"/>
  <c r="BI160" i="10"/>
  <c r="BH160" i="10"/>
  <c r="BG160" i="10"/>
  <c r="BF160" i="10"/>
  <c r="T160" i="10"/>
  <c r="R160" i="10"/>
  <c r="P160" i="10"/>
  <c r="BK160" i="10"/>
  <c r="J160" i="10"/>
  <c r="BE160" i="10" s="1"/>
  <c r="BI157" i="10"/>
  <c r="BH157" i="10"/>
  <c r="BG157" i="10"/>
  <c r="BF157" i="10"/>
  <c r="T157" i="10"/>
  <c r="R157" i="10"/>
  <c r="P157" i="10"/>
  <c r="BK157" i="10"/>
  <c r="J157" i="10"/>
  <c r="BE157" i="10"/>
  <c r="BI154" i="10"/>
  <c r="BH154" i="10"/>
  <c r="BG154" i="10"/>
  <c r="BF154" i="10"/>
  <c r="T154" i="10"/>
  <c r="R154" i="10"/>
  <c r="P154" i="10"/>
  <c r="BK154" i="10"/>
  <c r="J154" i="10"/>
  <c r="BE154" i="10"/>
  <c r="BI151" i="10"/>
  <c r="BH151" i="10"/>
  <c r="BG151" i="10"/>
  <c r="BF151" i="10"/>
  <c r="T151" i="10"/>
  <c r="R151" i="10"/>
  <c r="P151" i="10"/>
  <c r="BK151" i="10"/>
  <c r="J151" i="10"/>
  <c r="BE151" i="10"/>
  <c r="BI148" i="10"/>
  <c r="BH148" i="10"/>
  <c r="BG148" i="10"/>
  <c r="BF148" i="10"/>
  <c r="T148" i="10"/>
  <c r="R148" i="10"/>
  <c r="P148" i="10"/>
  <c r="BK148" i="10"/>
  <c r="J148" i="10"/>
  <c r="BE148" i="10" s="1"/>
  <c r="BI145" i="10"/>
  <c r="BH145" i="10"/>
  <c r="BG145" i="10"/>
  <c r="BF145" i="10"/>
  <c r="T145" i="10"/>
  <c r="R145" i="10"/>
  <c r="P145" i="10"/>
  <c r="BK145" i="10"/>
  <c r="J145" i="10"/>
  <c r="BE145" i="10"/>
  <c r="BI142" i="10"/>
  <c r="BH142" i="10"/>
  <c r="BG142" i="10"/>
  <c r="BF142" i="10"/>
  <c r="T142" i="10"/>
  <c r="R142" i="10"/>
  <c r="P142" i="10"/>
  <c r="BK142" i="10"/>
  <c r="J142" i="10"/>
  <c r="BE142" i="10"/>
  <c r="BI138" i="10"/>
  <c r="BH138" i="10"/>
  <c r="BG138" i="10"/>
  <c r="BF138" i="10"/>
  <c r="T138" i="10"/>
  <c r="R138" i="10"/>
  <c r="P138" i="10"/>
  <c r="BK138" i="10"/>
  <c r="J138" i="10"/>
  <c r="BE138" i="10"/>
  <c r="BI135" i="10"/>
  <c r="BH135" i="10"/>
  <c r="BG135" i="10"/>
  <c r="BF135" i="10"/>
  <c r="T135" i="10"/>
  <c r="R135" i="10"/>
  <c r="P135" i="10"/>
  <c r="BK135" i="10"/>
  <c r="J135" i="10"/>
  <c r="BE135" i="10" s="1"/>
  <c r="BI131" i="10"/>
  <c r="BH131" i="10"/>
  <c r="BG131" i="10"/>
  <c r="BF131" i="10"/>
  <c r="T131" i="10"/>
  <c r="R131" i="10"/>
  <c r="P131" i="10"/>
  <c r="BK131" i="10"/>
  <c r="J131" i="10"/>
  <c r="BE131" i="10"/>
  <c r="BI128" i="10"/>
  <c r="BH128" i="10"/>
  <c r="BG128" i="10"/>
  <c r="BF128" i="10"/>
  <c r="T128" i="10"/>
  <c r="R128" i="10"/>
  <c r="P128" i="10"/>
  <c r="BK128" i="10"/>
  <c r="J128" i="10"/>
  <c r="BE128" i="10"/>
  <c r="BI125" i="10"/>
  <c r="BH125" i="10"/>
  <c r="BG125" i="10"/>
  <c r="BF125" i="10"/>
  <c r="T125" i="10"/>
  <c r="R125" i="10"/>
  <c r="P125" i="10"/>
  <c r="BK125" i="10"/>
  <c r="J125" i="10"/>
  <c r="BE125" i="10"/>
  <c r="BI122" i="10"/>
  <c r="BH122" i="10"/>
  <c r="BG122" i="10"/>
  <c r="BF122" i="10"/>
  <c r="T122" i="10"/>
  <c r="R122" i="10"/>
  <c r="P122" i="10"/>
  <c r="BK122" i="10"/>
  <c r="J122" i="10"/>
  <c r="BE122" i="10" s="1"/>
  <c r="BI119" i="10"/>
  <c r="BH119" i="10"/>
  <c r="BG119" i="10"/>
  <c r="BF119" i="10"/>
  <c r="T119" i="10"/>
  <c r="R119" i="10"/>
  <c r="P119" i="10"/>
  <c r="BK119" i="10"/>
  <c r="J119" i="10"/>
  <c r="BE119" i="10"/>
  <c r="BI116" i="10"/>
  <c r="BH116" i="10"/>
  <c r="BG116" i="10"/>
  <c r="BF116" i="10"/>
  <c r="T116" i="10"/>
  <c r="R116" i="10"/>
  <c r="P116" i="10"/>
  <c r="BK116" i="10"/>
  <c r="J116" i="10"/>
  <c r="BE116" i="10" s="1"/>
  <c r="BI113" i="10"/>
  <c r="BH113" i="10"/>
  <c r="BG113" i="10"/>
  <c r="BF113" i="10"/>
  <c r="T113" i="10"/>
  <c r="R113" i="10"/>
  <c r="P113" i="10"/>
  <c r="BK113" i="10"/>
  <c r="J113" i="10"/>
  <c r="BE113" i="10"/>
  <c r="BI110" i="10"/>
  <c r="BH110" i="10"/>
  <c r="BG110" i="10"/>
  <c r="BF110" i="10"/>
  <c r="T110" i="10"/>
  <c r="R110" i="10"/>
  <c r="P110" i="10"/>
  <c r="BK110" i="10"/>
  <c r="J110" i="10"/>
  <c r="BE110" i="10" s="1"/>
  <c r="BI107" i="10"/>
  <c r="BH107" i="10"/>
  <c r="BG107" i="10"/>
  <c r="BF107" i="10"/>
  <c r="T107" i="10"/>
  <c r="R107" i="10"/>
  <c r="P107" i="10"/>
  <c r="BK107" i="10"/>
  <c r="J107" i="10"/>
  <c r="BE107" i="10"/>
  <c r="BI104" i="10"/>
  <c r="F34" i="10" s="1"/>
  <c r="BD60" i="1" s="1"/>
  <c r="BH104" i="10"/>
  <c r="BG104" i="10"/>
  <c r="BF104" i="10"/>
  <c r="T104" i="10"/>
  <c r="R104" i="10"/>
  <c r="P104" i="10"/>
  <c r="BK104" i="10"/>
  <c r="J104" i="10"/>
  <c r="BE104" i="10" s="1"/>
  <c r="BI101" i="10"/>
  <c r="BH101" i="10"/>
  <c r="BG101" i="10"/>
  <c r="BF101" i="10"/>
  <c r="T101" i="10"/>
  <c r="R101" i="10"/>
  <c r="P101" i="10"/>
  <c r="BK101" i="10"/>
  <c r="J101" i="10"/>
  <c r="BE101" i="10"/>
  <c r="BI98" i="10"/>
  <c r="BH98" i="10"/>
  <c r="BG98" i="10"/>
  <c r="BF98" i="10"/>
  <c r="T98" i="10"/>
  <c r="R98" i="10"/>
  <c r="P98" i="10"/>
  <c r="BK98" i="10"/>
  <c r="J98" i="10"/>
  <c r="BE98" i="10" s="1"/>
  <c r="BI95" i="10"/>
  <c r="BH95" i="10"/>
  <c r="F33" i="10" s="1"/>
  <c r="BC60" i="1" s="1"/>
  <c r="BG95" i="10"/>
  <c r="BF95" i="10"/>
  <c r="F31" i="10" s="1"/>
  <c r="BA60" i="1" s="1"/>
  <c r="J31" i="10"/>
  <c r="AW60" i="1" s="1"/>
  <c r="T95" i="10"/>
  <c r="R95" i="10"/>
  <c r="R94" i="10" s="1"/>
  <c r="P95" i="10"/>
  <c r="BK95" i="10"/>
  <c r="BK94" i="10" s="1"/>
  <c r="J95" i="10"/>
  <c r="BE95" i="10"/>
  <c r="J88" i="10"/>
  <c r="F88" i="10"/>
  <c r="F86" i="10"/>
  <c r="E84" i="10"/>
  <c r="J51" i="10"/>
  <c r="F51" i="10"/>
  <c r="F49" i="10"/>
  <c r="E47" i="10"/>
  <c r="J18" i="10"/>
  <c r="E18" i="10"/>
  <c r="F89" i="10"/>
  <c r="F52" i="10"/>
  <c r="J17" i="10"/>
  <c r="J12" i="10"/>
  <c r="J86" i="10" s="1"/>
  <c r="E7" i="10"/>
  <c r="E82" i="10" s="1"/>
  <c r="E45" i="10"/>
  <c r="AY59" i="1"/>
  <c r="AX59" i="1"/>
  <c r="BI196" i="9"/>
  <c r="BH196" i="9"/>
  <c r="BG196" i="9"/>
  <c r="BF196" i="9"/>
  <c r="T196" i="9"/>
  <c r="R196" i="9"/>
  <c r="P196" i="9"/>
  <c r="BK196" i="9"/>
  <c r="J196" i="9"/>
  <c r="BE196" i="9" s="1"/>
  <c r="BI195" i="9"/>
  <c r="BH195" i="9"/>
  <c r="BG195" i="9"/>
  <c r="BF195" i="9"/>
  <c r="T195" i="9"/>
  <c r="R195" i="9"/>
  <c r="P195" i="9"/>
  <c r="BK195" i="9"/>
  <c r="J195" i="9"/>
  <c r="BE195" i="9"/>
  <c r="BI193" i="9"/>
  <c r="BH193" i="9"/>
  <c r="BG193" i="9"/>
  <c r="BF193" i="9"/>
  <c r="T193" i="9"/>
  <c r="R193" i="9"/>
  <c r="P193" i="9"/>
  <c r="BK193" i="9"/>
  <c r="J193" i="9"/>
  <c r="BE193" i="9"/>
  <c r="BI191" i="9"/>
  <c r="BH191" i="9"/>
  <c r="BG191" i="9"/>
  <c r="BF191" i="9"/>
  <c r="T191" i="9"/>
  <c r="R191" i="9"/>
  <c r="P191" i="9"/>
  <c r="BK191" i="9"/>
  <c r="J191" i="9"/>
  <c r="BE191" i="9"/>
  <c r="BI189" i="9"/>
  <c r="BH189" i="9"/>
  <c r="BG189" i="9"/>
  <c r="BF189" i="9"/>
  <c r="T189" i="9"/>
  <c r="T188" i="9"/>
  <c r="T187" i="9" s="1"/>
  <c r="R189" i="9"/>
  <c r="P189" i="9"/>
  <c r="P188" i="9"/>
  <c r="P187" i="9" s="1"/>
  <c r="BK189" i="9"/>
  <c r="J189" i="9"/>
  <c r="BE189" i="9"/>
  <c r="BI186" i="9"/>
  <c r="BH186" i="9"/>
  <c r="BG186" i="9"/>
  <c r="BF186" i="9"/>
  <c r="T186" i="9"/>
  <c r="T185" i="9"/>
  <c r="T184" i="9" s="1"/>
  <c r="R186" i="9"/>
  <c r="R185" i="9"/>
  <c r="R184" i="9"/>
  <c r="P186" i="9"/>
  <c r="P185" i="9" s="1"/>
  <c r="P184" i="9" s="1"/>
  <c r="BK186" i="9"/>
  <c r="BK185" i="9" s="1"/>
  <c r="J186" i="9"/>
  <c r="BE186" i="9" s="1"/>
  <c r="BI182" i="9"/>
  <c r="BH182" i="9"/>
  <c r="BG182" i="9"/>
  <c r="BF182" i="9"/>
  <c r="T182" i="9"/>
  <c r="R182" i="9"/>
  <c r="P182" i="9"/>
  <c r="BK182" i="9"/>
  <c r="J182" i="9"/>
  <c r="BE182" i="9"/>
  <c r="BI181" i="9"/>
  <c r="BH181" i="9"/>
  <c r="BG181" i="9"/>
  <c r="BF181" i="9"/>
  <c r="T181" i="9"/>
  <c r="R181" i="9"/>
  <c r="P181" i="9"/>
  <c r="BK181" i="9"/>
  <c r="J181" i="9"/>
  <c r="BE181" i="9"/>
  <c r="BI180" i="9"/>
  <c r="BH180" i="9"/>
  <c r="BG180" i="9"/>
  <c r="BF180" i="9"/>
  <c r="T180" i="9"/>
  <c r="T179" i="9"/>
  <c r="R180" i="9"/>
  <c r="R179" i="9"/>
  <c r="P180" i="9"/>
  <c r="P179" i="9" s="1"/>
  <c r="BK180" i="9"/>
  <c r="BK179" i="9"/>
  <c r="J179" i="9" s="1"/>
  <c r="J180" i="9"/>
  <c r="BE180" i="9"/>
  <c r="J62" i="9"/>
  <c r="BI177" i="9"/>
  <c r="BH177" i="9"/>
  <c r="BG177" i="9"/>
  <c r="BF177" i="9"/>
  <c r="T177" i="9"/>
  <c r="R177" i="9"/>
  <c r="P177" i="9"/>
  <c r="BK177" i="9"/>
  <c r="BK175" i="9" s="1"/>
  <c r="J175" i="9" s="1"/>
  <c r="J61" i="9" s="1"/>
  <c r="J177" i="9"/>
  <c r="BE177" i="9" s="1"/>
  <c r="BI176" i="9"/>
  <c r="BH176" i="9"/>
  <c r="BG176" i="9"/>
  <c r="BF176" i="9"/>
  <c r="T176" i="9"/>
  <c r="T175" i="9"/>
  <c r="R176" i="9"/>
  <c r="R175" i="9" s="1"/>
  <c r="P176" i="9"/>
  <c r="P175" i="9"/>
  <c r="BK176" i="9"/>
  <c r="J176" i="9"/>
  <c r="BE176" i="9" s="1"/>
  <c r="BI173" i="9"/>
  <c r="BH173" i="9"/>
  <c r="BG173" i="9"/>
  <c r="BF173" i="9"/>
  <c r="T173" i="9"/>
  <c r="R173" i="9"/>
  <c r="R163" i="9" s="1"/>
  <c r="P173" i="9"/>
  <c r="BK173" i="9"/>
  <c r="J173" i="9"/>
  <c r="BE173" i="9"/>
  <c r="BI168" i="9"/>
  <c r="BH168" i="9"/>
  <c r="BG168" i="9"/>
  <c r="BF168" i="9"/>
  <c r="T168" i="9"/>
  <c r="R168" i="9"/>
  <c r="P168" i="9"/>
  <c r="BK168" i="9"/>
  <c r="J168" i="9"/>
  <c r="BE168" i="9"/>
  <c r="BI164" i="9"/>
  <c r="BH164" i="9"/>
  <c r="BG164" i="9"/>
  <c r="BF164" i="9"/>
  <c r="T164" i="9"/>
  <c r="T163" i="9"/>
  <c r="R164" i="9"/>
  <c r="P164" i="9"/>
  <c r="P163" i="9"/>
  <c r="BK164" i="9"/>
  <c r="BK163" i="9" s="1"/>
  <c r="J163" i="9" s="1"/>
  <c r="J60" i="9" s="1"/>
  <c r="J164" i="9"/>
  <c r="BE164" i="9" s="1"/>
  <c r="BI161" i="9"/>
  <c r="BH161" i="9"/>
  <c r="BG161" i="9"/>
  <c r="BF161" i="9"/>
  <c r="T161" i="9"/>
  <c r="R161" i="9"/>
  <c r="P161" i="9"/>
  <c r="BK161" i="9"/>
  <c r="J161" i="9"/>
  <c r="BE161" i="9"/>
  <c r="BI159" i="9"/>
  <c r="BH159" i="9"/>
  <c r="BG159" i="9"/>
  <c r="BF159" i="9"/>
  <c r="T159" i="9"/>
  <c r="R159" i="9"/>
  <c r="P159" i="9"/>
  <c r="BK159" i="9"/>
  <c r="J159" i="9"/>
  <c r="BE159" i="9" s="1"/>
  <c r="BI157" i="9"/>
  <c r="BH157" i="9"/>
  <c r="BG157" i="9"/>
  <c r="BF157" i="9"/>
  <c r="T157" i="9"/>
  <c r="R157" i="9"/>
  <c r="P157" i="9"/>
  <c r="BK157" i="9"/>
  <c r="J157" i="9"/>
  <c r="BE157" i="9"/>
  <c r="BI154" i="9"/>
  <c r="BH154" i="9"/>
  <c r="BG154" i="9"/>
  <c r="BF154" i="9"/>
  <c r="T154" i="9"/>
  <c r="R154" i="9"/>
  <c r="P154" i="9"/>
  <c r="BK154" i="9"/>
  <c r="J154" i="9"/>
  <c r="BE154" i="9"/>
  <c r="BI151" i="9"/>
  <c r="BH151" i="9"/>
  <c r="BG151" i="9"/>
  <c r="BF151" i="9"/>
  <c r="T151" i="9"/>
  <c r="R151" i="9"/>
  <c r="P151" i="9"/>
  <c r="BK151" i="9"/>
  <c r="J151" i="9"/>
  <c r="BE151" i="9"/>
  <c r="BI149" i="9"/>
  <c r="BH149" i="9"/>
  <c r="BG149" i="9"/>
  <c r="BF149" i="9"/>
  <c r="T149" i="9"/>
  <c r="R149" i="9"/>
  <c r="P149" i="9"/>
  <c r="BK149" i="9"/>
  <c r="J149" i="9"/>
  <c r="BE149" i="9" s="1"/>
  <c r="BI147" i="9"/>
  <c r="BH147" i="9"/>
  <c r="BG147" i="9"/>
  <c r="BF147" i="9"/>
  <c r="T147" i="9"/>
  <c r="R147" i="9"/>
  <c r="P147" i="9"/>
  <c r="BK147" i="9"/>
  <c r="J147" i="9"/>
  <c r="BE147" i="9"/>
  <c r="BI145" i="9"/>
  <c r="BH145" i="9"/>
  <c r="BG145" i="9"/>
  <c r="BF145" i="9"/>
  <c r="T145" i="9"/>
  <c r="R145" i="9"/>
  <c r="P145" i="9"/>
  <c r="BK145" i="9"/>
  <c r="J145" i="9"/>
  <c r="BE145" i="9"/>
  <c r="BI143" i="9"/>
  <c r="BH143" i="9"/>
  <c r="BG143" i="9"/>
  <c r="BF143" i="9"/>
  <c r="T143" i="9"/>
  <c r="R143" i="9"/>
  <c r="P143" i="9"/>
  <c r="BK143" i="9"/>
  <c r="J143" i="9"/>
  <c r="BE143" i="9"/>
  <c r="BI141" i="9"/>
  <c r="BH141" i="9"/>
  <c r="BG141" i="9"/>
  <c r="BF141" i="9"/>
  <c r="T141" i="9"/>
  <c r="R141" i="9"/>
  <c r="P141" i="9"/>
  <c r="BK141" i="9"/>
  <c r="J141" i="9"/>
  <c r="BE141" i="9" s="1"/>
  <c r="BI139" i="9"/>
  <c r="BH139" i="9"/>
  <c r="BG139" i="9"/>
  <c r="BF139" i="9"/>
  <c r="T139" i="9"/>
  <c r="R139" i="9"/>
  <c r="P139" i="9"/>
  <c r="BK139" i="9"/>
  <c r="J139" i="9"/>
  <c r="BE139" i="9"/>
  <c r="BI137" i="9"/>
  <c r="BH137" i="9"/>
  <c r="BG137" i="9"/>
  <c r="BF137" i="9"/>
  <c r="T137" i="9"/>
  <c r="R137" i="9"/>
  <c r="P137" i="9"/>
  <c r="BK137" i="9"/>
  <c r="J137" i="9"/>
  <c r="BE137" i="9"/>
  <c r="BI135" i="9"/>
  <c r="BH135" i="9"/>
  <c r="BG135" i="9"/>
  <c r="BF135" i="9"/>
  <c r="T135" i="9"/>
  <c r="R135" i="9"/>
  <c r="P135" i="9"/>
  <c r="BK135" i="9"/>
  <c r="J135" i="9"/>
  <c r="BE135" i="9"/>
  <c r="BI133" i="9"/>
  <c r="BH133" i="9"/>
  <c r="BG133" i="9"/>
  <c r="BF133" i="9"/>
  <c r="T133" i="9"/>
  <c r="T132" i="9"/>
  <c r="R133" i="9"/>
  <c r="R132" i="9"/>
  <c r="P133" i="9"/>
  <c r="P132" i="9" s="1"/>
  <c r="BK133" i="9"/>
  <c r="J133" i="9"/>
  <c r="BE133" i="9" s="1"/>
  <c r="BI130" i="9"/>
  <c r="BH130" i="9"/>
  <c r="BG130" i="9"/>
  <c r="BF130" i="9"/>
  <c r="T130" i="9"/>
  <c r="R130" i="9"/>
  <c r="P130" i="9"/>
  <c r="BK130" i="9"/>
  <c r="J130" i="9"/>
  <c r="BE130" i="9" s="1"/>
  <c r="BI127" i="9"/>
  <c r="BH127" i="9"/>
  <c r="BG127" i="9"/>
  <c r="BF127" i="9"/>
  <c r="T127" i="9"/>
  <c r="R127" i="9"/>
  <c r="P127" i="9"/>
  <c r="BK127" i="9"/>
  <c r="J127" i="9"/>
  <c r="BE127" i="9"/>
  <c r="BI124" i="9"/>
  <c r="BH124" i="9"/>
  <c r="BG124" i="9"/>
  <c r="BF124" i="9"/>
  <c r="T124" i="9"/>
  <c r="R124" i="9"/>
  <c r="P124" i="9"/>
  <c r="BK124" i="9"/>
  <c r="J124" i="9"/>
  <c r="BE124" i="9"/>
  <c r="BI122" i="9"/>
  <c r="BH122" i="9"/>
  <c r="BG122" i="9"/>
  <c r="BF122" i="9"/>
  <c r="T122" i="9"/>
  <c r="R122" i="9"/>
  <c r="P122" i="9"/>
  <c r="BK122" i="9"/>
  <c r="J122" i="9"/>
  <c r="BE122" i="9"/>
  <c r="BI119" i="9"/>
  <c r="BH119" i="9"/>
  <c r="BG119" i="9"/>
  <c r="BF119" i="9"/>
  <c r="T119" i="9"/>
  <c r="R119" i="9"/>
  <c r="P119" i="9"/>
  <c r="BK119" i="9"/>
  <c r="J119" i="9"/>
  <c r="BE119" i="9" s="1"/>
  <c r="BI116" i="9"/>
  <c r="BH116" i="9"/>
  <c r="BG116" i="9"/>
  <c r="BF116" i="9"/>
  <c r="T116" i="9"/>
  <c r="R116" i="9"/>
  <c r="P116" i="9"/>
  <c r="BK116" i="9"/>
  <c r="J116" i="9"/>
  <c r="BE116" i="9"/>
  <c r="BI113" i="9"/>
  <c r="BH113" i="9"/>
  <c r="BG113" i="9"/>
  <c r="BF113" i="9"/>
  <c r="T113" i="9"/>
  <c r="R113" i="9"/>
  <c r="P113" i="9"/>
  <c r="BK113" i="9"/>
  <c r="J113" i="9"/>
  <c r="BE113" i="9"/>
  <c r="BI110" i="9"/>
  <c r="BH110" i="9"/>
  <c r="BG110" i="9"/>
  <c r="BF110" i="9"/>
  <c r="T110" i="9"/>
  <c r="R110" i="9"/>
  <c r="P110" i="9"/>
  <c r="BK110" i="9"/>
  <c r="J110" i="9"/>
  <c r="BE110" i="9"/>
  <c r="BI108" i="9"/>
  <c r="BH108" i="9"/>
  <c r="BG108" i="9"/>
  <c r="BF108" i="9"/>
  <c r="T108" i="9"/>
  <c r="R108" i="9"/>
  <c r="P108" i="9"/>
  <c r="BK108" i="9"/>
  <c r="J108" i="9"/>
  <c r="BE108" i="9" s="1"/>
  <c r="BI106" i="9"/>
  <c r="BH106" i="9"/>
  <c r="BG106" i="9"/>
  <c r="BF106" i="9"/>
  <c r="T106" i="9"/>
  <c r="R106" i="9"/>
  <c r="P106" i="9"/>
  <c r="BK106" i="9"/>
  <c r="J106" i="9"/>
  <c r="BE106" i="9"/>
  <c r="BI103" i="9"/>
  <c r="BH103" i="9"/>
  <c r="BG103" i="9"/>
  <c r="BF103" i="9"/>
  <c r="T103" i="9"/>
  <c r="R103" i="9"/>
  <c r="P103" i="9"/>
  <c r="BK103" i="9"/>
  <c r="J103" i="9"/>
  <c r="BE103" i="9"/>
  <c r="BI101" i="9"/>
  <c r="BH101" i="9"/>
  <c r="BG101" i="9"/>
  <c r="BF101" i="9"/>
  <c r="T101" i="9"/>
  <c r="R101" i="9"/>
  <c r="P101" i="9"/>
  <c r="BK101" i="9"/>
  <c r="J101" i="9"/>
  <c r="BE101" i="9"/>
  <c r="BI98" i="9"/>
  <c r="BH98" i="9"/>
  <c r="BG98" i="9"/>
  <c r="BF98" i="9"/>
  <c r="T98" i="9"/>
  <c r="R98" i="9"/>
  <c r="P98" i="9"/>
  <c r="P88" i="9" s="1"/>
  <c r="P87" i="9" s="1"/>
  <c r="P86" i="9" s="1"/>
  <c r="AU59" i="1" s="1"/>
  <c r="BK98" i="9"/>
  <c r="J98" i="9"/>
  <c r="BE98" i="9" s="1"/>
  <c r="BI95" i="9"/>
  <c r="BH95" i="9"/>
  <c r="BG95" i="9"/>
  <c r="BF95" i="9"/>
  <c r="T95" i="9"/>
  <c r="T88" i="9" s="1"/>
  <c r="R95" i="9"/>
  <c r="P95" i="9"/>
  <c r="BK95" i="9"/>
  <c r="J95" i="9"/>
  <c r="BE95" i="9"/>
  <c r="BI92" i="9"/>
  <c r="BH92" i="9"/>
  <c r="BG92" i="9"/>
  <c r="F32" i="9" s="1"/>
  <c r="BB59" i="1" s="1"/>
  <c r="BF92" i="9"/>
  <c r="T92" i="9"/>
  <c r="R92" i="9"/>
  <c r="P92" i="9"/>
  <c r="BK92" i="9"/>
  <c r="J92" i="9"/>
  <c r="BE92" i="9"/>
  <c r="BI89" i="9"/>
  <c r="F34" i="9"/>
  <c r="BD59" i="1" s="1"/>
  <c r="BH89" i="9"/>
  <c r="BG89" i="9"/>
  <c r="BF89" i="9"/>
  <c r="T89" i="9"/>
  <c r="T87" i="9"/>
  <c r="T86" i="9" s="1"/>
  <c r="R89" i="9"/>
  <c r="P89" i="9"/>
  <c r="BK89" i="9"/>
  <c r="BK88" i="9" s="1"/>
  <c r="J88" i="9"/>
  <c r="J58" i="9" s="1"/>
  <c r="J89" i="9"/>
  <c r="BE89" i="9" s="1"/>
  <c r="J82" i="9"/>
  <c r="F82" i="9"/>
  <c r="F80" i="9"/>
  <c r="E78" i="9"/>
  <c r="J51" i="9"/>
  <c r="F51" i="9"/>
  <c r="F49" i="9"/>
  <c r="E47" i="9"/>
  <c r="J18" i="9"/>
  <c r="E18" i="9"/>
  <c r="F83" i="9" s="1"/>
  <c r="J17" i="9"/>
  <c r="J12" i="9"/>
  <c r="J80" i="9" s="1"/>
  <c r="J49" i="9"/>
  <c r="E7" i="9"/>
  <c r="E76" i="9"/>
  <c r="E45" i="9"/>
  <c r="AY58" i="1"/>
  <c r="AX58" i="1"/>
  <c r="BI216" i="8"/>
  <c r="BH216" i="8"/>
  <c r="BG216" i="8"/>
  <c r="BF216" i="8"/>
  <c r="T216" i="8"/>
  <c r="R216" i="8"/>
  <c r="P216" i="8"/>
  <c r="BK216" i="8"/>
  <c r="J216" i="8"/>
  <c r="BE216" i="8"/>
  <c r="BI215" i="8"/>
  <c r="BH215" i="8"/>
  <c r="BG215" i="8"/>
  <c r="BF215" i="8"/>
  <c r="T215" i="8"/>
  <c r="R215" i="8"/>
  <c r="P215" i="8"/>
  <c r="BK215" i="8"/>
  <c r="J215" i="8"/>
  <c r="BE215" i="8" s="1"/>
  <c r="BI214" i="8"/>
  <c r="BH214" i="8"/>
  <c r="BG214" i="8"/>
  <c r="BF214" i="8"/>
  <c r="T214" i="8"/>
  <c r="R214" i="8"/>
  <c r="P214" i="8"/>
  <c r="BK214" i="8"/>
  <c r="J214" i="8"/>
  <c r="BE214" i="8" s="1"/>
  <c r="BI213" i="8"/>
  <c r="BH213" i="8"/>
  <c r="BG213" i="8"/>
  <c r="BF213" i="8"/>
  <c r="T213" i="8"/>
  <c r="R213" i="8"/>
  <c r="P213" i="8"/>
  <c r="BK213" i="8"/>
  <c r="J213" i="8"/>
  <c r="BE213" i="8" s="1"/>
  <c r="BI211" i="8"/>
  <c r="BH211" i="8"/>
  <c r="BG211" i="8"/>
  <c r="BF211" i="8"/>
  <c r="T211" i="8"/>
  <c r="T210" i="8"/>
  <c r="T209" i="8" s="1"/>
  <c r="R211" i="8"/>
  <c r="R210" i="8" s="1"/>
  <c r="R209" i="8" s="1"/>
  <c r="P211" i="8"/>
  <c r="BK211" i="8"/>
  <c r="BK210" i="8" s="1"/>
  <c r="J211" i="8"/>
  <c r="BE211" i="8" s="1"/>
  <c r="BI208" i="8"/>
  <c r="BH208" i="8"/>
  <c r="BG208" i="8"/>
  <c r="BF208" i="8"/>
  <c r="T208" i="8"/>
  <c r="T207" i="8" s="1"/>
  <c r="T206" i="8"/>
  <c r="R208" i="8"/>
  <c r="R207" i="8" s="1"/>
  <c r="R206" i="8" s="1"/>
  <c r="P208" i="8"/>
  <c r="P207" i="8" s="1"/>
  <c r="P206" i="8" s="1"/>
  <c r="BK208" i="8"/>
  <c r="BK207" i="8"/>
  <c r="J207" i="8" s="1"/>
  <c r="J64" i="8" s="1"/>
  <c r="BK206" i="8"/>
  <c r="J206" i="8" s="1"/>
  <c r="J63" i="8" s="1"/>
  <c r="J208" i="8"/>
  <c r="BE208" i="8"/>
  <c r="BI204" i="8"/>
  <c r="BH204" i="8"/>
  <c r="BG204" i="8"/>
  <c r="BF204" i="8"/>
  <c r="T204" i="8"/>
  <c r="R204" i="8"/>
  <c r="P204" i="8"/>
  <c r="BK204" i="8"/>
  <c r="J204" i="8"/>
  <c r="BE204" i="8" s="1"/>
  <c r="BI203" i="8"/>
  <c r="BH203" i="8"/>
  <c r="BG203" i="8"/>
  <c r="BF203" i="8"/>
  <c r="T203" i="8"/>
  <c r="R203" i="8"/>
  <c r="P203" i="8"/>
  <c r="BK203" i="8"/>
  <c r="J203" i="8"/>
  <c r="BE203" i="8" s="1"/>
  <c r="BI202" i="8"/>
  <c r="BH202" i="8"/>
  <c r="BG202" i="8"/>
  <c r="BF202" i="8"/>
  <c r="T202" i="8"/>
  <c r="T201" i="8" s="1"/>
  <c r="R202" i="8"/>
  <c r="R201" i="8" s="1"/>
  <c r="P202" i="8"/>
  <c r="P201" i="8" s="1"/>
  <c r="BK202" i="8"/>
  <c r="BK201" i="8" s="1"/>
  <c r="J201" i="8"/>
  <c r="J62" i="8" s="1"/>
  <c r="J202" i="8"/>
  <c r="BE202" i="8" s="1"/>
  <c r="BI199" i="8"/>
  <c r="BH199" i="8"/>
  <c r="BG199" i="8"/>
  <c r="BF199" i="8"/>
  <c r="T199" i="8"/>
  <c r="R199" i="8"/>
  <c r="P199" i="8"/>
  <c r="BK199" i="8"/>
  <c r="J199" i="8"/>
  <c r="BE199" i="8"/>
  <c r="BI197" i="8"/>
  <c r="BH197" i="8"/>
  <c r="BG197" i="8"/>
  <c r="BF197" i="8"/>
  <c r="T197" i="8"/>
  <c r="R197" i="8"/>
  <c r="P197" i="8"/>
  <c r="BK197" i="8"/>
  <c r="J197" i="8"/>
  <c r="BE197" i="8" s="1"/>
  <c r="BI195" i="8"/>
  <c r="BH195" i="8"/>
  <c r="BG195" i="8"/>
  <c r="BF195" i="8"/>
  <c r="T195" i="8"/>
  <c r="R195" i="8"/>
  <c r="P195" i="8"/>
  <c r="BK195" i="8"/>
  <c r="J195" i="8"/>
  <c r="BE195" i="8" s="1"/>
  <c r="BI193" i="8"/>
  <c r="BH193" i="8"/>
  <c r="BG193" i="8"/>
  <c r="BF193" i="8"/>
  <c r="T193" i="8"/>
  <c r="R193" i="8"/>
  <c r="P193" i="8"/>
  <c r="BK193" i="8"/>
  <c r="J193" i="8"/>
  <c r="BE193" i="8" s="1"/>
  <c r="BI191" i="8"/>
  <c r="BH191" i="8"/>
  <c r="BG191" i="8"/>
  <c r="BF191" i="8"/>
  <c r="T191" i="8"/>
  <c r="R191" i="8"/>
  <c r="P191" i="8"/>
  <c r="BK191" i="8"/>
  <c r="J191" i="8"/>
  <c r="BE191" i="8"/>
  <c r="BI189" i="8"/>
  <c r="BH189" i="8"/>
  <c r="BG189" i="8"/>
  <c r="BF189" i="8"/>
  <c r="T189" i="8"/>
  <c r="R189" i="8"/>
  <c r="P189" i="8"/>
  <c r="BK189" i="8"/>
  <c r="J189" i="8"/>
  <c r="BE189" i="8" s="1"/>
  <c r="BI187" i="8"/>
  <c r="BH187" i="8"/>
  <c r="BG187" i="8"/>
  <c r="BF187" i="8"/>
  <c r="T187" i="8"/>
  <c r="R187" i="8"/>
  <c r="P187" i="8"/>
  <c r="BK187" i="8"/>
  <c r="J187" i="8"/>
  <c r="BE187" i="8" s="1"/>
  <c r="BI185" i="8"/>
  <c r="BH185" i="8"/>
  <c r="BG185" i="8"/>
  <c r="BF185" i="8"/>
  <c r="T185" i="8"/>
  <c r="R185" i="8"/>
  <c r="P185" i="8"/>
  <c r="BK185" i="8"/>
  <c r="J185" i="8"/>
  <c r="BE185" i="8" s="1"/>
  <c r="BI183" i="8"/>
  <c r="BH183" i="8"/>
  <c r="BG183" i="8"/>
  <c r="BF183" i="8"/>
  <c r="T183" i="8"/>
  <c r="R183" i="8"/>
  <c r="P183" i="8"/>
  <c r="BK183" i="8"/>
  <c r="J183" i="8"/>
  <c r="BE183" i="8"/>
  <c r="BI178" i="8"/>
  <c r="BH178" i="8"/>
  <c r="BG178" i="8"/>
  <c r="BF178" i="8"/>
  <c r="T178" i="8"/>
  <c r="R178" i="8"/>
  <c r="P178" i="8"/>
  <c r="BK178" i="8"/>
  <c r="BK177" i="8"/>
  <c r="J177" i="8" s="1"/>
  <c r="J61" i="8" s="1"/>
  <c r="J178" i="8"/>
  <c r="BE178" i="8" s="1"/>
  <c r="BI174" i="8"/>
  <c r="BH174" i="8"/>
  <c r="BG174" i="8"/>
  <c r="BF174" i="8"/>
  <c r="T174" i="8"/>
  <c r="T168" i="8" s="1"/>
  <c r="R174" i="8"/>
  <c r="P174" i="8"/>
  <c r="BK174" i="8"/>
  <c r="J174" i="8"/>
  <c r="BE174" i="8" s="1"/>
  <c r="BI169" i="8"/>
  <c r="BH169" i="8"/>
  <c r="BG169" i="8"/>
  <c r="BF169" i="8"/>
  <c r="T169" i="8"/>
  <c r="R169" i="8"/>
  <c r="R168" i="8"/>
  <c r="P169" i="8"/>
  <c r="P168" i="8" s="1"/>
  <c r="BK169" i="8"/>
  <c r="BK168" i="8" s="1"/>
  <c r="J168" i="8" s="1"/>
  <c r="J169" i="8"/>
  <c r="BE169" i="8"/>
  <c r="J60" i="8"/>
  <c r="BI166" i="8"/>
  <c r="BH166" i="8"/>
  <c r="BG166" i="8"/>
  <c r="BF166" i="8"/>
  <c r="T166" i="8"/>
  <c r="R166" i="8"/>
  <c r="P166" i="8"/>
  <c r="BK166" i="8"/>
  <c r="J166" i="8"/>
  <c r="BE166" i="8"/>
  <c r="BI164" i="8"/>
  <c r="BH164" i="8"/>
  <c r="BG164" i="8"/>
  <c r="BF164" i="8"/>
  <c r="T164" i="8"/>
  <c r="R164" i="8"/>
  <c r="P164" i="8"/>
  <c r="BK164" i="8"/>
  <c r="J164" i="8"/>
  <c r="BE164" i="8" s="1"/>
  <c r="BI162" i="8"/>
  <c r="BH162" i="8"/>
  <c r="BG162" i="8"/>
  <c r="BF162" i="8"/>
  <c r="T162" i="8"/>
  <c r="R162" i="8"/>
  <c r="P162" i="8"/>
  <c r="BK162" i="8"/>
  <c r="J162" i="8"/>
  <c r="BE162" i="8"/>
  <c r="BI160" i="8"/>
  <c r="BH160" i="8"/>
  <c r="BG160" i="8"/>
  <c r="BF160" i="8"/>
  <c r="T160" i="8"/>
  <c r="R160" i="8"/>
  <c r="P160" i="8"/>
  <c r="BK160" i="8"/>
  <c r="J160" i="8"/>
  <c r="BE160" i="8"/>
  <c r="BI158" i="8"/>
  <c r="BH158" i="8"/>
  <c r="BG158" i="8"/>
  <c r="BF158" i="8"/>
  <c r="T158" i="8"/>
  <c r="R158" i="8"/>
  <c r="P158" i="8"/>
  <c r="BK158" i="8"/>
  <c r="J158" i="8"/>
  <c r="BE158" i="8"/>
  <c r="BI155" i="8"/>
  <c r="BH155" i="8"/>
  <c r="BG155" i="8"/>
  <c r="BF155" i="8"/>
  <c r="T155" i="8"/>
  <c r="T152" i="8" s="1"/>
  <c r="R155" i="8"/>
  <c r="P155" i="8"/>
  <c r="BK155" i="8"/>
  <c r="J155" i="8"/>
  <c r="BE155" i="8" s="1"/>
  <c r="BI153" i="8"/>
  <c r="BH153" i="8"/>
  <c r="BG153" i="8"/>
  <c r="BF153" i="8"/>
  <c r="T153" i="8"/>
  <c r="R153" i="8"/>
  <c r="R152" i="8" s="1"/>
  <c r="P153" i="8"/>
  <c r="BK153" i="8"/>
  <c r="J153" i="8"/>
  <c r="BE153" i="8"/>
  <c r="BI150" i="8"/>
  <c r="BH150" i="8"/>
  <c r="BG150" i="8"/>
  <c r="BF150" i="8"/>
  <c r="T150" i="8"/>
  <c r="R150" i="8"/>
  <c r="P150" i="8"/>
  <c r="BK150" i="8"/>
  <c r="J150" i="8"/>
  <c r="BE150" i="8"/>
  <c r="BI147" i="8"/>
  <c r="BH147" i="8"/>
  <c r="BG147" i="8"/>
  <c r="BF147" i="8"/>
  <c r="T147" i="8"/>
  <c r="R147" i="8"/>
  <c r="P147" i="8"/>
  <c r="BK147" i="8"/>
  <c r="J147" i="8"/>
  <c r="BE147" i="8"/>
  <c r="BI144" i="8"/>
  <c r="BH144" i="8"/>
  <c r="BG144" i="8"/>
  <c r="BF144" i="8"/>
  <c r="T144" i="8"/>
  <c r="R144" i="8"/>
  <c r="P144" i="8"/>
  <c r="BK144" i="8"/>
  <c r="J144" i="8"/>
  <c r="BE144" i="8" s="1"/>
  <c r="BI139" i="8"/>
  <c r="BH139" i="8"/>
  <c r="BG139" i="8"/>
  <c r="BF139" i="8"/>
  <c r="T139" i="8"/>
  <c r="R139" i="8"/>
  <c r="P139" i="8"/>
  <c r="BK139" i="8"/>
  <c r="J139" i="8"/>
  <c r="BE139" i="8" s="1"/>
  <c r="BI134" i="8"/>
  <c r="BH134" i="8"/>
  <c r="BG134" i="8"/>
  <c r="BF134" i="8"/>
  <c r="T134" i="8"/>
  <c r="R134" i="8"/>
  <c r="P134" i="8"/>
  <c r="BK134" i="8"/>
  <c r="J134" i="8"/>
  <c r="BE134" i="8"/>
  <c r="BI130" i="8"/>
  <c r="BH130" i="8"/>
  <c r="BG130" i="8"/>
  <c r="BF130" i="8"/>
  <c r="T130" i="8"/>
  <c r="R130" i="8"/>
  <c r="P130" i="8"/>
  <c r="BK130" i="8"/>
  <c r="J130" i="8"/>
  <c r="BE130" i="8"/>
  <c r="BI128" i="8"/>
  <c r="BH128" i="8"/>
  <c r="BG128" i="8"/>
  <c r="BF128" i="8"/>
  <c r="T128" i="8"/>
  <c r="R128" i="8"/>
  <c r="P128" i="8"/>
  <c r="BK128" i="8"/>
  <c r="J128" i="8"/>
  <c r="BE128" i="8" s="1"/>
  <c r="BI126" i="8"/>
  <c r="BH126" i="8"/>
  <c r="BG126" i="8"/>
  <c r="BF126" i="8"/>
  <c r="T126" i="8"/>
  <c r="R126" i="8"/>
  <c r="P126" i="8"/>
  <c r="BK126" i="8"/>
  <c r="J126" i="8"/>
  <c r="BE126" i="8" s="1"/>
  <c r="BI122" i="8"/>
  <c r="BH122" i="8"/>
  <c r="BG122" i="8"/>
  <c r="BF122" i="8"/>
  <c r="T122" i="8"/>
  <c r="R122" i="8"/>
  <c r="P122" i="8"/>
  <c r="BK122" i="8"/>
  <c r="J122" i="8"/>
  <c r="BE122" i="8"/>
  <c r="BI120" i="8"/>
  <c r="BH120" i="8"/>
  <c r="BG120" i="8"/>
  <c r="BF120" i="8"/>
  <c r="T120" i="8"/>
  <c r="R120" i="8"/>
  <c r="P120" i="8"/>
  <c r="BK120" i="8"/>
  <c r="J120" i="8"/>
  <c r="BE120" i="8"/>
  <c r="BI118" i="8"/>
  <c r="BH118" i="8"/>
  <c r="BG118" i="8"/>
  <c r="BF118" i="8"/>
  <c r="T118" i="8"/>
  <c r="R118" i="8"/>
  <c r="P118" i="8"/>
  <c r="BK118" i="8"/>
  <c r="J118" i="8"/>
  <c r="BE118" i="8" s="1"/>
  <c r="BI115" i="8"/>
  <c r="BH115" i="8"/>
  <c r="BG115" i="8"/>
  <c r="BF115" i="8"/>
  <c r="T115" i="8"/>
  <c r="R115" i="8"/>
  <c r="P115" i="8"/>
  <c r="BK115" i="8"/>
  <c r="J115" i="8"/>
  <c r="BE115" i="8"/>
  <c r="BI112" i="8"/>
  <c r="BH112" i="8"/>
  <c r="BG112" i="8"/>
  <c r="BF112" i="8"/>
  <c r="T112" i="8"/>
  <c r="R112" i="8"/>
  <c r="P112" i="8"/>
  <c r="BK112" i="8"/>
  <c r="J112" i="8"/>
  <c r="BE112" i="8"/>
  <c r="BI110" i="8"/>
  <c r="BH110" i="8"/>
  <c r="BG110" i="8"/>
  <c r="BF110" i="8"/>
  <c r="T110" i="8"/>
  <c r="R110" i="8"/>
  <c r="P110" i="8"/>
  <c r="BK110" i="8"/>
  <c r="J110" i="8"/>
  <c r="BE110" i="8"/>
  <c r="BI108" i="8"/>
  <c r="BH108" i="8"/>
  <c r="BG108" i="8"/>
  <c r="BF108" i="8"/>
  <c r="T108" i="8"/>
  <c r="R108" i="8"/>
  <c r="P108" i="8"/>
  <c r="BK108" i="8"/>
  <c r="J108" i="8"/>
  <c r="BE108" i="8" s="1"/>
  <c r="BI106" i="8"/>
  <c r="BH106" i="8"/>
  <c r="BG106" i="8"/>
  <c r="BF106" i="8"/>
  <c r="T106" i="8"/>
  <c r="R106" i="8"/>
  <c r="R88" i="8" s="1"/>
  <c r="P106" i="8"/>
  <c r="BK106" i="8"/>
  <c r="J106" i="8"/>
  <c r="BE106" i="8"/>
  <c r="BI94" i="8"/>
  <c r="BH94" i="8"/>
  <c r="BG94" i="8"/>
  <c r="BF94" i="8"/>
  <c r="T94" i="8"/>
  <c r="R94" i="8"/>
  <c r="P94" i="8"/>
  <c r="BK94" i="8"/>
  <c r="J94" i="8"/>
  <c r="BE94" i="8"/>
  <c r="BI91" i="8"/>
  <c r="BH91" i="8"/>
  <c r="BG91" i="8"/>
  <c r="BF91" i="8"/>
  <c r="T91" i="8"/>
  <c r="R91" i="8"/>
  <c r="P91" i="8"/>
  <c r="BK91" i="8"/>
  <c r="J91" i="8"/>
  <c r="BE91" i="8"/>
  <c r="BI89" i="8"/>
  <c r="BH89" i="8"/>
  <c r="F33" i="8" s="1"/>
  <c r="BC58" i="1" s="1"/>
  <c r="BG89" i="8"/>
  <c r="BF89" i="8"/>
  <c r="T89" i="8"/>
  <c r="R89" i="8"/>
  <c r="P89" i="8"/>
  <c r="BK89" i="8"/>
  <c r="BK88" i="8" s="1"/>
  <c r="J89" i="8"/>
  <c r="BE89" i="8" s="1"/>
  <c r="J82" i="8"/>
  <c r="F82" i="8"/>
  <c r="F80" i="8"/>
  <c r="E78" i="8"/>
  <c r="J51" i="8"/>
  <c r="F51" i="8"/>
  <c r="F49" i="8"/>
  <c r="E47" i="8"/>
  <c r="J18" i="8"/>
  <c r="E18" i="8"/>
  <c r="F52" i="8" s="1"/>
  <c r="F83" i="8"/>
  <c r="J17" i="8"/>
  <c r="J12" i="8"/>
  <c r="J80" i="8" s="1"/>
  <c r="E7" i="8"/>
  <c r="E76" i="8"/>
  <c r="E45" i="8"/>
  <c r="AY57" i="1"/>
  <c r="AX57" i="1"/>
  <c r="BI158" i="7"/>
  <c r="BH158" i="7"/>
  <c r="BG158" i="7"/>
  <c r="BF158" i="7"/>
  <c r="T158" i="7"/>
  <c r="R158" i="7"/>
  <c r="R149" i="7" s="1"/>
  <c r="R148" i="7" s="1"/>
  <c r="P158" i="7"/>
  <c r="BK158" i="7"/>
  <c r="J158" i="7"/>
  <c r="BE158" i="7" s="1"/>
  <c r="BI157" i="7"/>
  <c r="BH157" i="7"/>
  <c r="BG157" i="7"/>
  <c r="BF157" i="7"/>
  <c r="T157" i="7"/>
  <c r="R157" i="7"/>
  <c r="P157" i="7"/>
  <c r="BK157" i="7"/>
  <c r="J157" i="7"/>
  <c r="BE157" i="7" s="1"/>
  <c r="BI155" i="7"/>
  <c r="BH155" i="7"/>
  <c r="BG155" i="7"/>
  <c r="BF155" i="7"/>
  <c r="T155" i="7"/>
  <c r="R155" i="7"/>
  <c r="P155" i="7"/>
  <c r="BK155" i="7"/>
  <c r="J155" i="7"/>
  <c r="BE155" i="7"/>
  <c r="BI152" i="7"/>
  <c r="BH152" i="7"/>
  <c r="BG152" i="7"/>
  <c r="BF152" i="7"/>
  <c r="T152" i="7"/>
  <c r="R152" i="7"/>
  <c r="P152" i="7"/>
  <c r="BK152" i="7"/>
  <c r="J152" i="7"/>
  <c r="BE152" i="7"/>
  <c r="BI150" i="7"/>
  <c r="BH150" i="7"/>
  <c r="BG150" i="7"/>
  <c r="BF150" i="7"/>
  <c r="T150" i="7"/>
  <c r="T149" i="7"/>
  <c r="T148" i="7" s="1"/>
  <c r="R150" i="7"/>
  <c r="P150" i="7"/>
  <c r="P149" i="7" s="1"/>
  <c r="P148" i="7" s="1"/>
  <c r="BK150" i="7"/>
  <c r="J150" i="7"/>
  <c r="BE150" i="7" s="1"/>
  <c r="BI146" i="7"/>
  <c r="BH146" i="7"/>
  <c r="BG146" i="7"/>
  <c r="BF146" i="7"/>
  <c r="T146" i="7"/>
  <c r="R146" i="7"/>
  <c r="P146" i="7"/>
  <c r="BK146" i="7"/>
  <c r="J146" i="7"/>
  <c r="BE146" i="7"/>
  <c r="BI145" i="7"/>
  <c r="BH145" i="7"/>
  <c r="BG145" i="7"/>
  <c r="BF145" i="7"/>
  <c r="T145" i="7"/>
  <c r="T144" i="7"/>
  <c r="R145" i="7"/>
  <c r="R144" i="7"/>
  <c r="P145" i="7"/>
  <c r="P144" i="7" s="1"/>
  <c r="BK145" i="7"/>
  <c r="BK144" i="7" s="1"/>
  <c r="J144" i="7" s="1"/>
  <c r="J61" i="7" s="1"/>
  <c r="J145" i="7"/>
  <c r="BE145" i="7" s="1"/>
  <c r="BI142" i="7"/>
  <c r="BH142" i="7"/>
  <c r="BG142" i="7"/>
  <c r="BF142" i="7"/>
  <c r="T142" i="7"/>
  <c r="R142" i="7"/>
  <c r="P142" i="7"/>
  <c r="BK142" i="7"/>
  <c r="J142" i="7"/>
  <c r="BE142" i="7" s="1"/>
  <c r="BI137" i="7"/>
  <c r="BH137" i="7"/>
  <c r="BG137" i="7"/>
  <c r="BF137" i="7"/>
  <c r="T137" i="7"/>
  <c r="R137" i="7"/>
  <c r="P137" i="7"/>
  <c r="BK137" i="7"/>
  <c r="J137" i="7"/>
  <c r="BE137" i="7" s="1"/>
  <c r="BI135" i="7"/>
  <c r="BH135" i="7"/>
  <c r="BG135" i="7"/>
  <c r="BF135" i="7"/>
  <c r="T135" i="7"/>
  <c r="T134" i="7" s="1"/>
  <c r="R135" i="7"/>
  <c r="R134" i="7" s="1"/>
  <c r="P135" i="7"/>
  <c r="P134" i="7"/>
  <c r="BK135" i="7"/>
  <c r="BK134" i="7"/>
  <c r="J134" i="7"/>
  <c r="J60" i="7" s="1"/>
  <c r="J135" i="7"/>
  <c r="BE135" i="7"/>
  <c r="BI132" i="7"/>
  <c r="BH132" i="7"/>
  <c r="BG132" i="7"/>
  <c r="BF132" i="7"/>
  <c r="T132" i="7"/>
  <c r="R132" i="7"/>
  <c r="P132" i="7"/>
  <c r="BK132" i="7"/>
  <c r="J132" i="7"/>
  <c r="BE132" i="7"/>
  <c r="BI130" i="7"/>
  <c r="BH130" i="7"/>
  <c r="BG130" i="7"/>
  <c r="BF130" i="7"/>
  <c r="T130" i="7"/>
  <c r="R130" i="7"/>
  <c r="P130" i="7"/>
  <c r="BK130" i="7"/>
  <c r="J130" i="7"/>
  <c r="BE130" i="7"/>
  <c r="BI127" i="7"/>
  <c r="BH127" i="7"/>
  <c r="BG127" i="7"/>
  <c r="BF127" i="7"/>
  <c r="T127" i="7"/>
  <c r="R127" i="7"/>
  <c r="P127" i="7"/>
  <c r="BK127" i="7"/>
  <c r="J127" i="7"/>
  <c r="BE127" i="7" s="1"/>
  <c r="BI124" i="7"/>
  <c r="BH124" i="7"/>
  <c r="BG124" i="7"/>
  <c r="BF124" i="7"/>
  <c r="T124" i="7"/>
  <c r="R124" i="7"/>
  <c r="P124" i="7"/>
  <c r="BK124" i="7"/>
  <c r="J124" i="7"/>
  <c r="BE124" i="7" s="1"/>
  <c r="BI122" i="7"/>
  <c r="BH122" i="7"/>
  <c r="BG122" i="7"/>
  <c r="BF122" i="7"/>
  <c r="T122" i="7"/>
  <c r="R122" i="7"/>
  <c r="P122" i="7"/>
  <c r="BK122" i="7"/>
  <c r="J122" i="7"/>
  <c r="BE122" i="7"/>
  <c r="BI120" i="7"/>
  <c r="BH120" i="7"/>
  <c r="BG120" i="7"/>
  <c r="BF120" i="7"/>
  <c r="T120" i="7"/>
  <c r="R120" i="7"/>
  <c r="P120" i="7"/>
  <c r="BK120" i="7"/>
  <c r="J120" i="7"/>
  <c r="BE120" i="7"/>
  <c r="BI118" i="7"/>
  <c r="BH118" i="7"/>
  <c r="BG118" i="7"/>
  <c r="BF118" i="7"/>
  <c r="T118" i="7"/>
  <c r="R118" i="7"/>
  <c r="P118" i="7"/>
  <c r="BK118" i="7"/>
  <c r="J118" i="7"/>
  <c r="BE118" i="7" s="1"/>
  <c r="BI116" i="7"/>
  <c r="BH116" i="7"/>
  <c r="BG116" i="7"/>
  <c r="BF116" i="7"/>
  <c r="T116" i="7"/>
  <c r="R116" i="7"/>
  <c r="P116" i="7"/>
  <c r="BK116" i="7"/>
  <c r="J116" i="7"/>
  <c r="BE116" i="7" s="1"/>
  <c r="BI114" i="7"/>
  <c r="BH114" i="7"/>
  <c r="BG114" i="7"/>
  <c r="BF114" i="7"/>
  <c r="T114" i="7"/>
  <c r="R114" i="7"/>
  <c r="P114" i="7"/>
  <c r="BK114" i="7"/>
  <c r="J114" i="7"/>
  <c r="BE114" i="7"/>
  <c r="BI112" i="7"/>
  <c r="BH112" i="7"/>
  <c r="BG112" i="7"/>
  <c r="BF112" i="7"/>
  <c r="T112" i="7"/>
  <c r="R112" i="7"/>
  <c r="P112" i="7"/>
  <c r="BK112" i="7"/>
  <c r="BK106" i="7" s="1"/>
  <c r="J106" i="7" s="1"/>
  <c r="J59" i="7" s="1"/>
  <c r="J112" i="7"/>
  <c r="BE112" i="7"/>
  <c r="BI109" i="7"/>
  <c r="BH109" i="7"/>
  <c r="BG109" i="7"/>
  <c r="BF109" i="7"/>
  <c r="T109" i="7"/>
  <c r="T106" i="7" s="1"/>
  <c r="R109" i="7"/>
  <c r="P109" i="7"/>
  <c r="BK109" i="7"/>
  <c r="J109" i="7"/>
  <c r="BE109" i="7" s="1"/>
  <c r="BI107" i="7"/>
  <c r="BH107" i="7"/>
  <c r="BG107" i="7"/>
  <c r="BF107" i="7"/>
  <c r="T107" i="7"/>
  <c r="R107" i="7"/>
  <c r="P107" i="7"/>
  <c r="P106" i="7" s="1"/>
  <c r="BK107" i="7"/>
  <c r="J107" i="7"/>
  <c r="BE107" i="7" s="1"/>
  <c r="BI103" i="7"/>
  <c r="BH103" i="7"/>
  <c r="BG103" i="7"/>
  <c r="BF103" i="7"/>
  <c r="T103" i="7"/>
  <c r="R103" i="7"/>
  <c r="P103" i="7"/>
  <c r="BK103" i="7"/>
  <c r="J103" i="7"/>
  <c r="BE103" i="7" s="1"/>
  <c r="BI100" i="7"/>
  <c r="BH100" i="7"/>
  <c r="BG100" i="7"/>
  <c r="BF100" i="7"/>
  <c r="T100" i="7"/>
  <c r="R100" i="7"/>
  <c r="P100" i="7"/>
  <c r="BK100" i="7"/>
  <c r="J100" i="7"/>
  <c r="BE100" i="7"/>
  <c r="BI98" i="7"/>
  <c r="BH98" i="7"/>
  <c r="BG98" i="7"/>
  <c r="BF98" i="7"/>
  <c r="T98" i="7"/>
  <c r="R98" i="7"/>
  <c r="P98" i="7"/>
  <c r="BK98" i="7"/>
  <c r="J98" i="7"/>
  <c r="BE98" i="7"/>
  <c r="BI96" i="7"/>
  <c r="BH96" i="7"/>
  <c r="BG96" i="7"/>
  <c r="BF96" i="7"/>
  <c r="T96" i="7"/>
  <c r="T85" i="7" s="1"/>
  <c r="T84" i="7" s="1"/>
  <c r="T83" i="7" s="1"/>
  <c r="R96" i="7"/>
  <c r="P96" i="7"/>
  <c r="BK96" i="7"/>
  <c r="J96" i="7"/>
  <c r="BE96" i="7" s="1"/>
  <c r="BI93" i="7"/>
  <c r="BH93" i="7"/>
  <c r="BG93" i="7"/>
  <c r="F32" i="7" s="1"/>
  <c r="BB57" i="1" s="1"/>
  <c r="BF93" i="7"/>
  <c r="T93" i="7"/>
  <c r="R93" i="7"/>
  <c r="P93" i="7"/>
  <c r="BK93" i="7"/>
  <c r="J93" i="7"/>
  <c r="BE93" i="7" s="1"/>
  <c r="BI91" i="7"/>
  <c r="BH91" i="7"/>
  <c r="BG91" i="7"/>
  <c r="BF91" i="7"/>
  <c r="J31" i="7" s="1"/>
  <c r="AW57" i="1" s="1"/>
  <c r="T91" i="7"/>
  <c r="R91" i="7"/>
  <c r="P91" i="7"/>
  <c r="BK91" i="7"/>
  <c r="J91" i="7"/>
  <c r="BE91" i="7"/>
  <c r="BI89" i="7"/>
  <c r="BH89" i="7"/>
  <c r="BG89" i="7"/>
  <c r="BF89" i="7"/>
  <c r="T89" i="7"/>
  <c r="R89" i="7"/>
  <c r="P89" i="7"/>
  <c r="P85" i="7" s="1"/>
  <c r="BK89" i="7"/>
  <c r="J89" i="7"/>
  <c r="BE89" i="7"/>
  <c r="BI86" i="7"/>
  <c r="F34" i="7" s="1"/>
  <c r="BD57" i="1" s="1"/>
  <c r="BH86" i="7"/>
  <c r="BG86" i="7"/>
  <c r="BF86" i="7"/>
  <c r="T86" i="7"/>
  <c r="R86" i="7"/>
  <c r="R85" i="7" s="1"/>
  <c r="P86" i="7"/>
  <c r="BK86" i="7"/>
  <c r="J86" i="7"/>
  <c r="BE86" i="7" s="1"/>
  <c r="J79" i="7"/>
  <c r="F79" i="7"/>
  <c r="F77" i="7"/>
  <c r="E75" i="7"/>
  <c r="J51" i="7"/>
  <c r="F51" i="7"/>
  <c r="F49" i="7"/>
  <c r="E47" i="7"/>
  <c r="J18" i="7"/>
  <c r="E18" i="7"/>
  <c r="F80" i="7" s="1"/>
  <c r="J17" i="7"/>
  <c r="J12" i="7"/>
  <c r="J77" i="7"/>
  <c r="J49" i="7"/>
  <c r="E7" i="7"/>
  <c r="E73" i="7"/>
  <c r="E45" i="7"/>
  <c r="AY56" i="1"/>
  <c r="AX56" i="1"/>
  <c r="BI227" i="6"/>
  <c r="BH227" i="6"/>
  <c r="BG227" i="6"/>
  <c r="BF227" i="6"/>
  <c r="T227" i="6"/>
  <c r="R227" i="6"/>
  <c r="P227" i="6"/>
  <c r="BK227" i="6"/>
  <c r="J227" i="6"/>
  <c r="BE227" i="6"/>
  <c r="BI226" i="6"/>
  <c r="BH226" i="6"/>
  <c r="BG226" i="6"/>
  <c r="BF226" i="6"/>
  <c r="T226" i="6"/>
  <c r="R226" i="6"/>
  <c r="P226" i="6"/>
  <c r="BK226" i="6"/>
  <c r="J226" i="6"/>
  <c r="BE226" i="6" s="1"/>
  <c r="BI225" i="6"/>
  <c r="BH225" i="6"/>
  <c r="BG225" i="6"/>
  <c r="BF225" i="6"/>
  <c r="T225" i="6"/>
  <c r="R225" i="6"/>
  <c r="P225" i="6"/>
  <c r="BK225" i="6"/>
  <c r="J225" i="6"/>
  <c r="BE225" i="6" s="1"/>
  <c r="BI224" i="6"/>
  <c r="BH224" i="6"/>
  <c r="BG224" i="6"/>
  <c r="BF224" i="6"/>
  <c r="T224" i="6"/>
  <c r="R224" i="6"/>
  <c r="P224" i="6"/>
  <c r="BK224" i="6"/>
  <c r="J224" i="6"/>
  <c r="BE224" i="6"/>
  <c r="BI222" i="6"/>
  <c r="BH222" i="6"/>
  <c r="BG222" i="6"/>
  <c r="BF222" i="6"/>
  <c r="T222" i="6"/>
  <c r="T221" i="6" s="1"/>
  <c r="T220" i="6" s="1"/>
  <c r="R222" i="6"/>
  <c r="R221" i="6" s="1"/>
  <c r="R220" i="6" s="1"/>
  <c r="P222" i="6"/>
  <c r="BK222" i="6"/>
  <c r="BK221" i="6" s="1"/>
  <c r="J222" i="6"/>
  <c r="BE222" i="6" s="1"/>
  <c r="BI219" i="6"/>
  <c r="BH219" i="6"/>
  <c r="BG219" i="6"/>
  <c r="BF219" i="6"/>
  <c r="T219" i="6"/>
  <c r="R219" i="6"/>
  <c r="P219" i="6"/>
  <c r="BK219" i="6"/>
  <c r="J219" i="6"/>
  <c r="BE219" i="6"/>
  <c r="BI218" i="6"/>
  <c r="BH218" i="6"/>
  <c r="BG218" i="6"/>
  <c r="BF218" i="6"/>
  <c r="T218" i="6"/>
  <c r="T216" i="6" s="1"/>
  <c r="T215" i="6" s="1"/>
  <c r="R218" i="6"/>
  <c r="P218" i="6"/>
  <c r="BK218" i="6"/>
  <c r="J218" i="6"/>
  <c r="BE218" i="6"/>
  <c r="BI217" i="6"/>
  <c r="BH217" i="6"/>
  <c r="BG217" i="6"/>
  <c r="BF217" i="6"/>
  <c r="T217" i="6"/>
  <c r="R217" i="6"/>
  <c r="R216" i="6"/>
  <c r="R215" i="6" s="1"/>
  <c r="P217" i="6"/>
  <c r="P216" i="6" s="1"/>
  <c r="P215" i="6" s="1"/>
  <c r="BK217" i="6"/>
  <c r="BK216" i="6" s="1"/>
  <c r="J216" i="6" s="1"/>
  <c r="J64" i="6" s="1"/>
  <c r="BK215" i="6"/>
  <c r="J215" i="6" s="1"/>
  <c r="J63" i="6" s="1"/>
  <c r="J217" i="6"/>
  <c r="BE217" i="6" s="1"/>
  <c r="BI213" i="6"/>
  <c r="BH213" i="6"/>
  <c r="BG213" i="6"/>
  <c r="BF213" i="6"/>
  <c r="T213" i="6"/>
  <c r="R213" i="6"/>
  <c r="P213" i="6"/>
  <c r="BK213" i="6"/>
  <c r="J213" i="6"/>
  <c r="BE213" i="6"/>
  <c r="BI212" i="6"/>
  <c r="BH212" i="6"/>
  <c r="BG212" i="6"/>
  <c r="BF212" i="6"/>
  <c r="T212" i="6"/>
  <c r="R212" i="6"/>
  <c r="P212" i="6"/>
  <c r="BK212" i="6"/>
  <c r="BK210" i="6" s="1"/>
  <c r="J210" i="6" s="1"/>
  <c r="J62" i="6" s="1"/>
  <c r="J212" i="6"/>
  <c r="BE212" i="6" s="1"/>
  <c r="BI211" i="6"/>
  <c r="BH211" i="6"/>
  <c r="BG211" i="6"/>
  <c r="BF211" i="6"/>
  <c r="T211" i="6"/>
  <c r="T210" i="6"/>
  <c r="R211" i="6"/>
  <c r="R210" i="6" s="1"/>
  <c r="P211" i="6"/>
  <c r="P210" i="6" s="1"/>
  <c r="BK211" i="6"/>
  <c r="J211" i="6"/>
  <c r="BE211" i="6"/>
  <c r="BI208" i="6"/>
  <c r="BH208" i="6"/>
  <c r="BG208" i="6"/>
  <c r="BF208" i="6"/>
  <c r="T208" i="6"/>
  <c r="R208" i="6"/>
  <c r="P208" i="6"/>
  <c r="BK208" i="6"/>
  <c r="J208" i="6"/>
  <c r="BE208" i="6" s="1"/>
  <c r="BI206" i="6"/>
  <c r="BH206" i="6"/>
  <c r="BG206" i="6"/>
  <c r="BF206" i="6"/>
  <c r="T206" i="6"/>
  <c r="R206" i="6"/>
  <c r="P206" i="6"/>
  <c r="BK206" i="6"/>
  <c r="J206" i="6"/>
  <c r="BE206" i="6"/>
  <c r="BI204" i="6"/>
  <c r="BH204" i="6"/>
  <c r="BG204" i="6"/>
  <c r="BF204" i="6"/>
  <c r="T204" i="6"/>
  <c r="R204" i="6"/>
  <c r="P204" i="6"/>
  <c r="BK204" i="6"/>
  <c r="J204" i="6"/>
  <c r="BE204" i="6"/>
  <c r="BI202" i="6"/>
  <c r="BH202" i="6"/>
  <c r="BG202" i="6"/>
  <c r="BF202" i="6"/>
  <c r="T202" i="6"/>
  <c r="R202" i="6"/>
  <c r="P202" i="6"/>
  <c r="BK202" i="6"/>
  <c r="J202" i="6"/>
  <c r="BE202" i="6" s="1"/>
  <c r="BI200" i="6"/>
  <c r="BH200" i="6"/>
  <c r="BG200" i="6"/>
  <c r="BF200" i="6"/>
  <c r="T200" i="6"/>
  <c r="R200" i="6"/>
  <c r="P200" i="6"/>
  <c r="BK200" i="6"/>
  <c r="J200" i="6"/>
  <c r="BE200" i="6" s="1"/>
  <c r="BI198" i="6"/>
  <c r="BH198" i="6"/>
  <c r="BG198" i="6"/>
  <c r="BF198" i="6"/>
  <c r="T198" i="6"/>
  <c r="R198" i="6"/>
  <c r="P198" i="6"/>
  <c r="BK198" i="6"/>
  <c r="J198" i="6"/>
  <c r="BE198" i="6"/>
  <c r="BI195" i="6"/>
  <c r="BH195" i="6"/>
  <c r="BG195" i="6"/>
  <c r="BF195" i="6"/>
  <c r="T195" i="6"/>
  <c r="R195" i="6"/>
  <c r="P195" i="6"/>
  <c r="BK195" i="6"/>
  <c r="J195" i="6"/>
  <c r="BE195" i="6"/>
  <c r="BI193" i="6"/>
  <c r="BH193" i="6"/>
  <c r="BG193" i="6"/>
  <c r="BF193" i="6"/>
  <c r="T193" i="6"/>
  <c r="R193" i="6"/>
  <c r="P193" i="6"/>
  <c r="BK193" i="6"/>
  <c r="J193" i="6"/>
  <c r="BE193" i="6" s="1"/>
  <c r="BI191" i="6"/>
  <c r="BH191" i="6"/>
  <c r="BG191" i="6"/>
  <c r="BF191" i="6"/>
  <c r="T191" i="6"/>
  <c r="R191" i="6"/>
  <c r="P191" i="6"/>
  <c r="BK191" i="6"/>
  <c r="J191" i="6"/>
  <c r="BE191" i="6" s="1"/>
  <c r="BI189" i="6"/>
  <c r="BH189" i="6"/>
  <c r="BG189" i="6"/>
  <c r="BF189" i="6"/>
  <c r="T189" i="6"/>
  <c r="R189" i="6"/>
  <c r="P189" i="6"/>
  <c r="BK189" i="6"/>
  <c r="J189" i="6"/>
  <c r="BE189" i="6"/>
  <c r="BI187" i="6"/>
  <c r="BH187" i="6"/>
  <c r="BG187" i="6"/>
  <c r="BF187" i="6"/>
  <c r="T187" i="6"/>
  <c r="R187" i="6"/>
  <c r="P187" i="6"/>
  <c r="BK187" i="6"/>
  <c r="J187" i="6"/>
  <c r="BE187" i="6"/>
  <c r="BI185" i="6"/>
  <c r="BH185" i="6"/>
  <c r="BG185" i="6"/>
  <c r="BF185" i="6"/>
  <c r="T185" i="6"/>
  <c r="R185" i="6"/>
  <c r="P185" i="6"/>
  <c r="BK185" i="6"/>
  <c r="J185" i="6"/>
  <c r="BE185" i="6" s="1"/>
  <c r="BI183" i="6"/>
  <c r="BH183" i="6"/>
  <c r="BG183" i="6"/>
  <c r="BF183" i="6"/>
  <c r="T183" i="6"/>
  <c r="R183" i="6"/>
  <c r="P183" i="6"/>
  <c r="BK183" i="6"/>
  <c r="J183" i="6"/>
  <c r="BE183" i="6"/>
  <c r="BI180" i="6"/>
  <c r="BH180" i="6"/>
  <c r="BG180" i="6"/>
  <c r="BF180" i="6"/>
  <c r="T180" i="6"/>
  <c r="R180" i="6"/>
  <c r="P180" i="6"/>
  <c r="BK180" i="6"/>
  <c r="J180" i="6"/>
  <c r="BE180" i="6"/>
  <c r="BI178" i="6"/>
  <c r="BH178" i="6"/>
  <c r="BG178" i="6"/>
  <c r="BF178" i="6"/>
  <c r="T178" i="6"/>
  <c r="R178" i="6"/>
  <c r="P178" i="6"/>
  <c r="BK178" i="6"/>
  <c r="J178" i="6"/>
  <c r="BE178" i="6"/>
  <c r="BI176" i="6"/>
  <c r="BH176" i="6"/>
  <c r="BG176" i="6"/>
  <c r="BF176" i="6"/>
  <c r="T176" i="6"/>
  <c r="R176" i="6"/>
  <c r="P176" i="6"/>
  <c r="BK176" i="6"/>
  <c r="J176" i="6"/>
  <c r="BE176" i="6" s="1"/>
  <c r="BI174" i="6"/>
  <c r="BH174" i="6"/>
  <c r="BG174" i="6"/>
  <c r="BF174" i="6"/>
  <c r="T174" i="6"/>
  <c r="R174" i="6"/>
  <c r="P174" i="6"/>
  <c r="BK174" i="6"/>
  <c r="J174" i="6"/>
  <c r="BE174" i="6"/>
  <c r="BI172" i="6"/>
  <c r="BH172" i="6"/>
  <c r="BG172" i="6"/>
  <c r="BF172" i="6"/>
  <c r="T172" i="6"/>
  <c r="R172" i="6"/>
  <c r="P172" i="6"/>
  <c r="BK172" i="6"/>
  <c r="J172" i="6"/>
  <c r="BE172" i="6"/>
  <c r="BI170" i="6"/>
  <c r="BH170" i="6"/>
  <c r="BG170" i="6"/>
  <c r="BF170" i="6"/>
  <c r="T170" i="6"/>
  <c r="R170" i="6"/>
  <c r="P170" i="6"/>
  <c r="BK170" i="6"/>
  <c r="J170" i="6"/>
  <c r="BE170" i="6"/>
  <c r="BI168" i="6"/>
  <c r="BH168" i="6"/>
  <c r="BG168" i="6"/>
  <c r="BF168" i="6"/>
  <c r="T168" i="6"/>
  <c r="R168" i="6"/>
  <c r="P168" i="6"/>
  <c r="BK168" i="6"/>
  <c r="J168" i="6"/>
  <c r="BE168" i="6" s="1"/>
  <c r="BI165" i="6"/>
  <c r="BH165" i="6"/>
  <c r="BG165" i="6"/>
  <c r="BF165" i="6"/>
  <c r="T165" i="6"/>
  <c r="R165" i="6"/>
  <c r="R162" i="6" s="1"/>
  <c r="P165" i="6"/>
  <c r="BK165" i="6"/>
  <c r="J165" i="6"/>
  <c r="BE165" i="6"/>
  <c r="BI163" i="6"/>
  <c r="BH163" i="6"/>
  <c r="BG163" i="6"/>
  <c r="BF163" i="6"/>
  <c r="T163" i="6"/>
  <c r="R163" i="6"/>
  <c r="P163" i="6"/>
  <c r="BK163" i="6"/>
  <c r="BK162" i="6"/>
  <c r="J162" i="6" s="1"/>
  <c r="J61" i="6" s="1"/>
  <c r="J163" i="6"/>
  <c r="BE163" i="6"/>
  <c r="BI158" i="6"/>
  <c r="BH158" i="6"/>
  <c r="BG158" i="6"/>
  <c r="BF158" i="6"/>
  <c r="T158" i="6"/>
  <c r="T145" i="6" s="1"/>
  <c r="R158" i="6"/>
  <c r="P158" i="6"/>
  <c r="BK158" i="6"/>
  <c r="J158" i="6"/>
  <c r="BE158" i="6"/>
  <c r="BI154" i="6"/>
  <c r="BH154" i="6"/>
  <c r="BG154" i="6"/>
  <c r="BF154" i="6"/>
  <c r="T154" i="6"/>
  <c r="R154" i="6"/>
  <c r="P154" i="6"/>
  <c r="BK154" i="6"/>
  <c r="J154" i="6"/>
  <c r="BE154" i="6"/>
  <c r="BI149" i="6"/>
  <c r="BH149" i="6"/>
  <c r="BG149" i="6"/>
  <c r="BF149" i="6"/>
  <c r="T149" i="6"/>
  <c r="R149" i="6"/>
  <c r="P149" i="6"/>
  <c r="BK149" i="6"/>
  <c r="BK145" i="6" s="1"/>
  <c r="J145" i="6" s="1"/>
  <c r="J60" i="6" s="1"/>
  <c r="J149" i="6"/>
  <c r="BE149" i="6" s="1"/>
  <c r="BI146" i="6"/>
  <c r="BH146" i="6"/>
  <c r="BG146" i="6"/>
  <c r="BF146" i="6"/>
  <c r="T146" i="6"/>
  <c r="R146" i="6"/>
  <c r="R145" i="6" s="1"/>
  <c r="P146" i="6"/>
  <c r="P145" i="6"/>
  <c r="BK146" i="6"/>
  <c r="J146" i="6"/>
  <c r="BE146" i="6" s="1"/>
  <c r="BI142" i="6"/>
  <c r="BH142" i="6"/>
  <c r="BG142" i="6"/>
  <c r="BF142" i="6"/>
  <c r="T142" i="6"/>
  <c r="T141" i="6"/>
  <c r="R142" i="6"/>
  <c r="R141" i="6" s="1"/>
  <c r="P142" i="6"/>
  <c r="P141" i="6"/>
  <c r="BK142" i="6"/>
  <c r="BK141" i="6"/>
  <c r="J141" i="6" s="1"/>
  <c r="J59" i="6" s="1"/>
  <c r="J142" i="6"/>
  <c r="BE142" i="6" s="1"/>
  <c r="BI139" i="6"/>
  <c r="BH139" i="6"/>
  <c r="BG139" i="6"/>
  <c r="BF139" i="6"/>
  <c r="T139" i="6"/>
  <c r="R139" i="6"/>
  <c r="P139" i="6"/>
  <c r="BK139" i="6"/>
  <c r="J139" i="6"/>
  <c r="BE139" i="6"/>
  <c r="BI134" i="6"/>
  <c r="BH134" i="6"/>
  <c r="BG134" i="6"/>
  <c r="BF134" i="6"/>
  <c r="T134" i="6"/>
  <c r="R134" i="6"/>
  <c r="P134" i="6"/>
  <c r="BK134" i="6"/>
  <c r="J134" i="6"/>
  <c r="BE134" i="6"/>
  <c r="BI132" i="6"/>
  <c r="BH132" i="6"/>
  <c r="BG132" i="6"/>
  <c r="BF132" i="6"/>
  <c r="T132" i="6"/>
  <c r="R132" i="6"/>
  <c r="P132" i="6"/>
  <c r="BK132" i="6"/>
  <c r="J132" i="6"/>
  <c r="BE132" i="6"/>
  <c r="BI123" i="6"/>
  <c r="BH123" i="6"/>
  <c r="BG123" i="6"/>
  <c r="BF123" i="6"/>
  <c r="T123" i="6"/>
  <c r="R123" i="6"/>
  <c r="P123" i="6"/>
  <c r="BK123" i="6"/>
  <c r="J123" i="6"/>
  <c r="BE123" i="6" s="1"/>
  <c r="BI121" i="6"/>
  <c r="BH121" i="6"/>
  <c r="BG121" i="6"/>
  <c r="BF121" i="6"/>
  <c r="T121" i="6"/>
  <c r="R121" i="6"/>
  <c r="P121" i="6"/>
  <c r="BK121" i="6"/>
  <c r="J121" i="6"/>
  <c r="BE121" i="6"/>
  <c r="BI119" i="6"/>
  <c r="BH119" i="6"/>
  <c r="BG119" i="6"/>
  <c r="BF119" i="6"/>
  <c r="T119" i="6"/>
  <c r="R119" i="6"/>
  <c r="P119" i="6"/>
  <c r="BK119" i="6"/>
  <c r="J119" i="6"/>
  <c r="BE119" i="6"/>
  <c r="BI111" i="6"/>
  <c r="BH111" i="6"/>
  <c r="BG111" i="6"/>
  <c r="BF111" i="6"/>
  <c r="T111" i="6"/>
  <c r="R111" i="6"/>
  <c r="P111" i="6"/>
  <c r="BK111" i="6"/>
  <c r="J111" i="6"/>
  <c r="BE111" i="6"/>
  <c r="BI109" i="6"/>
  <c r="BH109" i="6"/>
  <c r="BG109" i="6"/>
  <c r="BF109" i="6"/>
  <c r="T109" i="6"/>
  <c r="R109" i="6"/>
  <c r="P109" i="6"/>
  <c r="BK109" i="6"/>
  <c r="J109" i="6"/>
  <c r="BE109" i="6" s="1"/>
  <c r="BI107" i="6"/>
  <c r="BH107" i="6"/>
  <c r="BG107" i="6"/>
  <c r="BF107" i="6"/>
  <c r="T107" i="6"/>
  <c r="R107" i="6"/>
  <c r="P107" i="6"/>
  <c r="P88" i="6" s="1"/>
  <c r="BK107" i="6"/>
  <c r="J107" i="6"/>
  <c r="BE107" i="6"/>
  <c r="BI105" i="6"/>
  <c r="BH105" i="6"/>
  <c r="BG105" i="6"/>
  <c r="BF105" i="6"/>
  <c r="T105" i="6"/>
  <c r="T88" i="6" s="1"/>
  <c r="R105" i="6"/>
  <c r="P105" i="6"/>
  <c r="BK105" i="6"/>
  <c r="J105" i="6"/>
  <c r="BE105" i="6"/>
  <c r="BI92" i="6"/>
  <c r="BH92" i="6"/>
  <c r="BG92" i="6"/>
  <c r="F32" i="6" s="1"/>
  <c r="BB56" i="1" s="1"/>
  <c r="BF92" i="6"/>
  <c r="T92" i="6"/>
  <c r="R92" i="6"/>
  <c r="P92" i="6"/>
  <c r="BK92" i="6"/>
  <c r="J92" i="6"/>
  <c r="BE92" i="6"/>
  <c r="BI89" i="6"/>
  <c r="BH89" i="6"/>
  <c r="F33" i="6" s="1"/>
  <c r="BC56" i="1" s="1"/>
  <c r="BG89" i="6"/>
  <c r="BF89" i="6"/>
  <c r="F31" i="6" s="1"/>
  <c r="BA56" i="1" s="1"/>
  <c r="T89" i="6"/>
  <c r="R89" i="6"/>
  <c r="P89" i="6"/>
  <c r="BK89" i="6"/>
  <c r="BK88" i="6" s="1"/>
  <c r="J89" i="6"/>
  <c r="BE89" i="6" s="1"/>
  <c r="J82" i="6"/>
  <c r="F82" i="6"/>
  <c r="F80" i="6"/>
  <c r="E78" i="6"/>
  <c r="J51" i="6"/>
  <c r="F51" i="6"/>
  <c r="F49" i="6"/>
  <c r="E47" i="6"/>
  <c r="J18" i="6"/>
  <c r="E18" i="6"/>
  <c r="F52" i="6" s="1"/>
  <c r="F83" i="6"/>
  <c r="J17" i="6"/>
  <c r="J12" i="6"/>
  <c r="J80" i="6" s="1"/>
  <c r="E7" i="6"/>
  <c r="E76" i="6"/>
  <c r="E45" i="6"/>
  <c r="AY55" i="1"/>
  <c r="AX55" i="1"/>
  <c r="BI149" i="5"/>
  <c r="BH149" i="5"/>
  <c r="BG149" i="5"/>
  <c r="BF149" i="5"/>
  <c r="T149" i="5"/>
  <c r="R149" i="5"/>
  <c r="R145" i="5" s="1"/>
  <c r="P149" i="5"/>
  <c r="BK149" i="5"/>
  <c r="J149" i="5"/>
  <c r="BE149" i="5" s="1"/>
  <c r="BI148" i="5"/>
  <c r="BH148" i="5"/>
  <c r="BG148" i="5"/>
  <c r="BF148" i="5"/>
  <c r="T148" i="5"/>
  <c r="R148" i="5"/>
  <c r="P148" i="5"/>
  <c r="BK148" i="5"/>
  <c r="J148" i="5"/>
  <c r="BE148" i="5" s="1"/>
  <c r="BI147" i="5"/>
  <c r="BH147" i="5"/>
  <c r="BG147" i="5"/>
  <c r="BF147" i="5"/>
  <c r="T147" i="5"/>
  <c r="R147" i="5"/>
  <c r="P147" i="5"/>
  <c r="P145" i="5" s="1"/>
  <c r="BK147" i="5"/>
  <c r="J147" i="5"/>
  <c r="BE147" i="5"/>
  <c r="BI146" i="5"/>
  <c r="BH146" i="5"/>
  <c r="BG146" i="5"/>
  <c r="BF146" i="5"/>
  <c r="T146" i="5"/>
  <c r="T145" i="5" s="1"/>
  <c r="R146" i="5"/>
  <c r="P146" i="5"/>
  <c r="BK146" i="5"/>
  <c r="BK145" i="5" s="1"/>
  <c r="J145" i="5" s="1"/>
  <c r="J68" i="5" s="1"/>
  <c r="J146" i="5"/>
  <c r="BE146" i="5"/>
  <c r="BI144" i="5"/>
  <c r="BH144" i="5"/>
  <c r="BG144" i="5"/>
  <c r="BF144" i="5"/>
  <c r="T144" i="5"/>
  <c r="R144" i="5"/>
  <c r="P144" i="5"/>
  <c r="BK144" i="5"/>
  <c r="J144" i="5"/>
  <c r="BE144" i="5"/>
  <c r="BI143" i="5"/>
  <c r="BH143" i="5"/>
  <c r="BG143" i="5"/>
  <c r="BF143" i="5"/>
  <c r="T143" i="5"/>
  <c r="T142" i="5"/>
  <c r="T141" i="5" s="1"/>
  <c r="R143" i="5"/>
  <c r="R142" i="5"/>
  <c r="R141" i="5" s="1"/>
  <c r="P143" i="5"/>
  <c r="P142" i="5" s="1"/>
  <c r="P141" i="5"/>
  <c r="BK143" i="5"/>
  <c r="BK142" i="5" s="1"/>
  <c r="J143" i="5"/>
  <c r="BE143" i="5" s="1"/>
  <c r="BI139" i="5"/>
  <c r="BH139" i="5"/>
  <c r="BG139" i="5"/>
  <c r="BF139" i="5"/>
  <c r="T139" i="5"/>
  <c r="R139" i="5"/>
  <c r="P139" i="5"/>
  <c r="BK139" i="5"/>
  <c r="BK134" i="5" s="1"/>
  <c r="J134" i="5" s="1"/>
  <c r="J65" i="5" s="1"/>
  <c r="J139" i="5"/>
  <c r="BE139" i="5"/>
  <c r="BI138" i="5"/>
  <c r="BH138" i="5"/>
  <c r="BG138" i="5"/>
  <c r="BF138" i="5"/>
  <c r="T138" i="5"/>
  <c r="R138" i="5"/>
  <c r="P138" i="5"/>
  <c r="BK138" i="5"/>
  <c r="J138" i="5"/>
  <c r="BE138" i="5" s="1"/>
  <c r="BI136" i="5"/>
  <c r="BH136" i="5"/>
  <c r="BG136" i="5"/>
  <c r="BF136" i="5"/>
  <c r="T136" i="5"/>
  <c r="R136" i="5"/>
  <c r="P136" i="5"/>
  <c r="P134" i="5" s="1"/>
  <c r="P133" i="5" s="1"/>
  <c r="BK136" i="5"/>
  <c r="J136" i="5"/>
  <c r="BE136" i="5" s="1"/>
  <c r="BI135" i="5"/>
  <c r="BH135" i="5"/>
  <c r="BG135" i="5"/>
  <c r="BF135" i="5"/>
  <c r="T135" i="5"/>
  <c r="T134" i="5" s="1"/>
  <c r="T133" i="5" s="1"/>
  <c r="R135" i="5"/>
  <c r="R134" i="5"/>
  <c r="R133" i="5"/>
  <c r="P135" i="5"/>
  <c r="BK135" i="5"/>
  <c r="J135" i="5"/>
  <c r="BE135" i="5"/>
  <c r="BI131" i="5"/>
  <c r="BH131" i="5"/>
  <c r="BG131" i="5"/>
  <c r="BF131" i="5"/>
  <c r="T131" i="5"/>
  <c r="R131" i="5"/>
  <c r="P131" i="5"/>
  <c r="BK131" i="5"/>
  <c r="J131" i="5"/>
  <c r="BE131" i="5" s="1"/>
  <c r="BI130" i="5"/>
  <c r="BH130" i="5"/>
  <c r="BG130" i="5"/>
  <c r="BF130" i="5"/>
  <c r="T130" i="5"/>
  <c r="R130" i="5"/>
  <c r="P130" i="5"/>
  <c r="P128" i="5" s="1"/>
  <c r="BK130" i="5"/>
  <c r="J130" i="5"/>
  <c r="BE130" i="5"/>
  <c r="BI129" i="5"/>
  <c r="BH129" i="5"/>
  <c r="BG129" i="5"/>
  <c r="BF129" i="5"/>
  <c r="T129" i="5"/>
  <c r="T128" i="5" s="1"/>
  <c r="R129" i="5"/>
  <c r="R128" i="5"/>
  <c r="P129" i="5"/>
  <c r="BK129" i="5"/>
  <c r="BK128" i="5" s="1"/>
  <c r="J128" i="5" s="1"/>
  <c r="J63" i="5" s="1"/>
  <c r="J129" i="5"/>
  <c r="BE129" i="5"/>
  <c r="BI127" i="5"/>
  <c r="BH127" i="5"/>
  <c r="BG127" i="5"/>
  <c r="BF127" i="5"/>
  <c r="T127" i="5"/>
  <c r="R127" i="5"/>
  <c r="P127" i="5"/>
  <c r="BK127" i="5"/>
  <c r="BK123" i="5" s="1"/>
  <c r="J123" i="5" s="1"/>
  <c r="J62" i="5" s="1"/>
  <c r="J127" i="5"/>
  <c r="BE127" i="5"/>
  <c r="BI126" i="5"/>
  <c r="BH126" i="5"/>
  <c r="BG126" i="5"/>
  <c r="BF126" i="5"/>
  <c r="T126" i="5"/>
  <c r="R126" i="5"/>
  <c r="P126" i="5"/>
  <c r="BK126" i="5"/>
  <c r="J126" i="5"/>
  <c r="BE126" i="5" s="1"/>
  <c r="BI125" i="5"/>
  <c r="BH125" i="5"/>
  <c r="BG125" i="5"/>
  <c r="BF125" i="5"/>
  <c r="T125" i="5"/>
  <c r="R125" i="5"/>
  <c r="P125" i="5"/>
  <c r="BK125" i="5"/>
  <c r="J125" i="5"/>
  <c r="BE125" i="5" s="1"/>
  <c r="BI124" i="5"/>
  <c r="BH124" i="5"/>
  <c r="BG124" i="5"/>
  <c r="BF124" i="5"/>
  <c r="T124" i="5"/>
  <c r="R124" i="5"/>
  <c r="P124" i="5"/>
  <c r="P123" i="5"/>
  <c r="BK124" i="5"/>
  <c r="J124" i="5"/>
  <c r="BE124" i="5"/>
  <c r="BI122" i="5"/>
  <c r="BH122" i="5"/>
  <c r="BG122" i="5"/>
  <c r="BF122" i="5"/>
  <c r="T122" i="5"/>
  <c r="R122" i="5"/>
  <c r="P122" i="5"/>
  <c r="BK122" i="5"/>
  <c r="J122" i="5"/>
  <c r="BE122" i="5" s="1"/>
  <c r="BI121" i="5"/>
  <c r="BH121" i="5"/>
  <c r="BG121" i="5"/>
  <c r="BF121" i="5"/>
  <c r="T121" i="5"/>
  <c r="R121" i="5"/>
  <c r="P121" i="5"/>
  <c r="BK121" i="5"/>
  <c r="J121" i="5"/>
  <c r="BE121" i="5"/>
  <c r="BI120" i="5"/>
  <c r="BH120" i="5"/>
  <c r="BG120" i="5"/>
  <c r="BF120" i="5"/>
  <c r="T120" i="5"/>
  <c r="T119" i="5" s="1"/>
  <c r="R120" i="5"/>
  <c r="R119" i="5"/>
  <c r="P120" i="5"/>
  <c r="BK120" i="5"/>
  <c r="BK119" i="5" s="1"/>
  <c r="J119" i="5" s="1"/>
  <c r="J61" i="5" s="1"/>
  <c r="J120" i="5"/>
  <c r="BE120" i="5" s="1"/>
  <c r="BI118" i="5"/>
  <c r="BH118" i="5"/>
  <c r="BG118" i="5"/>
  <c r="BF118" i="5"/>
  <c r="T118" i="5"/>
  <c r="R118" i="5"/>
  <c r="P118" i="5"/>
  <c r="BK118" i="5"/>
  <c r="J118" i="5"/>
  <c r="BE118" i="5" s="1"/>
  <c r="BI117" i="5"/>
  <c r="BH117" i="5"/>
  <c r="BG117" i="5"/>
  <c r="BF117" i="5"/>
  <c r="T117" i="5"/>
  <c r="R117" i="5"/>
  <c r="P117" i="5"/>
  <c r="BK117" i="5"/>
  <c r="J117" i="5"/>
  <c r="BE117" i="5" s="1"/>
  <c r="BI116" i="5"/>
  <c r="BH116" i="5"/>
  <c r="BG116" i="5"/>
  <c r="BF116" i="5"/>
  <c r="T116" i="5"/>
  <c r="R116" i="5"/>
  <c r="P116" i="5"/>
  <c r="BK116" i="5"/>
  <c r="J116" i="5"/>
  <c r="BE116" i="5"/>
  <c r="BI115" i="5"/>
  <c r="BH115" i="5"/>
  <c r="BG115" i="5"/>
  <c r="BF115" i="5"/>
  <c r="T115" i="5"/>
  <c r="R115" i="5"/>
  <c r="P115" i="5"/>
  <c r="BK115" i="5"/>
  <c r="J115" i="5"/>
  <c r="BE115" i="5"/>
  <c r="BI114" i="5"/>
  <c r="BH114" i="5"/>
  <c r="BG114" i="5"/>
  <c r="BF114" i="5"/>
  <c r="T114" i="5"/>
  <c r="R114" i="5"/>
  <c r="P114" i="5"/>
  <c r="BK114" i="5"/>
  <c r="J114" i="5"/>
  <c r="BE114" i="5" s="1"/>
  <c r="BI113" i="5"/>
  <c r="BH113" i="5"/>
  <c r="BG113" i="5"/>
  <c r="BF113" i="5"/>
  <c r="T113" i="5"/>
  <c r="R113" i="5"/>
  <c r="P113" i="5"/>
  <c r="BK113" i="5"/>
  <c r="J113" i="5"/>
  <c r="BE113" i="5" s="1"/>
  <c r="BI112" i="5"/>
  <c r="BH112" i="5"/>
  <c r="BG112" i="5"/>
  <c r="BF112" i="5"/>
  <c r="T112" i="5"/>
  <c r="R112" i="5"/>
  <c r="P112" i="5"/>
  <c r="BK112" i="5"/>
  <c r="J112" i="5"/>
  <c r="BE112" i="5" s="1"/>
  <c r="BI111" i="5"/>
  <c r="BH111" i="5"/>
  <c r="BG111" i="5"/>
  <c r="BF111" i="5"/>
  <c r="T111" i="5"/>
  <c r="R111" i="5"/>
  <c r="P111" i="5"/>
  <c r="BK111" i="5"/>
  <c r="J111" i="5"/>
  <c r="BE111" i="5"/>
  <c r="BI110" i="5"/>
  <c r="BH110" i="5"/>
  <c r="BG110" i="5"/>
  <c r="BF110" i="5"/>
  <c r="T110" i="5"/>
  <c r="R110" i="5"/>
  <c r="P110" i="5"/>
  <c r="BK110" i="5"/>
  <c r="J110" i="5"/>
  <c r="BE110" i="5" s="1"/>
  <c r="BI109" i="5"/>
  <c r="BH109" i="5"/>
  <c r="BG109" i="5"/>
  <c r="BF109" i="5"/>
  <c r="T109" i="5"/>
  <c r="R109" i="5"/>
  <c r="P109" i="5"/>
  <c r="BK109" i="5"/>
  <c r="J109" i="5"/>
  <c r="BE109" i="5" s="1"/>
  <c r="BI108" i="5"/>
  <c r="BH108" i="5"/>
  <c r="BG108" i="5"/>
  <c r="BF108" i="5"/>
  <c r="T108" i="5"/>
  <c r="R108" i="5"/>
  <c r="P108" i="5"/>
  <c r="P107" i="5"/>
  <c r="BK108" i="5"/>
  <c r="J108" i="5"/>
  <c r="BE108" i="5"/>
  <c r="BI106" i="5"/>
  <c r="BH106" i="5"/>
  <c r="BG106" i="5"/>
  <c r="BF106" i="5"/>
  <c r="T106" i="5"/>
  <c r="R106" i="5"/>
  <c r="P106" i="5"/>
  <c r="BK106" i="5"/>
  <c r="J106" i="5"/>
  <c r="BE106" i="5"/>
  <c r="BI105" i="5"/>
  <c r="BH105" i="5"/>
  <c r="BG105" i="5"/>
  <c r="BF105" i="5"/>
  <c r="T105" i="5"/>
  <c r="R105" i="5"/>
  <c r="P105" i="5"/>
  <c r="BK105" i="5"/>
  <c r="J105" i="5"/>
  <c r="BE105" i="5"/>
  <c r="BI104" i="5"/>
  <c r="BH104" i="5"/>
  <c r="BG104" i="5"/>
  <c r="BF104" i="5"/>
  <c r="T104" i="5"/>
  <c r="T102" i="5" s="1"/>
  <c r="R104" i="5"/>
  <c r="P104" i="5"/>
  <c r="BK104" i="5"/>
  <c r="J104" i="5"/>
  <c r="BE104" i="5" s="1"/>
  <c r="BI103" i="5"/>
  <c r="BH103" i="5"/>
  <c r="BG103" i="5"/>
  <c r="BF103" i="5"/>
  <c r="T103" i="5"/>
  <c r="R103" i="5"/>
  <c r="R102" i="5" s="1"/>
  <c r="P103" i="5"/>
  <c r="P102" i="5" s="1"/>
  <c r="BK103" i="5"/>
  <c r="BK102" i="5" s="1"/>
  <c r="J102" i="5" s="1"/>
  <c r="J59" i="5" s="1"/>
  <c r="J103" i="5"/>
  <c r="BE103" i="5"/>
  <c r="BI100" i="5"/>
  <c r="BH100" i="5"/>
  <c r="BG100" i="5"/>
  <c r="BF100" i="5"/>
  <c r="F31" i="5" s="1"/>
  <c r="BA55" i="1" s="1"/>
  <c r="T100" i="5"/>
  <c r="R100" i="5"/>
  <c r="P100" i="5"/>
  <c r="BK100" i="5"/>
  <c r="J100" i="5"/>
  <c r="BE100" i="5" s="1"/>
  <c r="BI98" i="5"/>
  <c r="BH98" i="5"/>
  <c r="BG98" i="5"/>
  <c r="BF98" i="5"/>
  <c r="T98" i="5"/>
  <c r="R98" i="5"/>
  <c r="P98" i="5"/>
  <c r="BK98" i="5"/>
  <c r="J98" i="5"/>
  <c r="BE98" i="5"/>
  <c r="BI97" i="5"/>
  <c r="BH97" i="5"/>
  <c r="BG97" i="5"/>
  <c r="BF97" i="5"/>
  <c r="T97" i="5"/>
  <c r="R97" i="5"/>
  <c r="P97" i="5"/>
  <c r="BK97" i="5"/>
  <c r="BK90" i="5" s="1"/>
  <c r="J97" i="5"/>
  <c r="BE97" i="5"/>
  <c r="BI95" i="5"/>
  <c r="BH95" i="5"/>
  <c r="BG95" i="5"/>
  <c r="BF95" i="5"/>
  <c r="T95" i="5"/>
  <c r="T90" i="5" s="1"/>
  <c r="R95" i="5"/>
  <c r="P95" i="5"/>
  <c r="BK95" i="5"/>
  <c r="J95" i="5"/>
  <c r="BE95" i="5" s="1"/>
  <c r="BI94" i="5"/>
  <c r="BH94" i="5"/>
  <c r="BG94" i="5"/>
  <c r="BF94" i="5"/>
  <c r="T94" i="5"/>
  <c r="R94" i="5"/>
  <c r="P94" i="5"/>
  <c r="BK94" i="5"/>
  <c r="J94" i="5"/>
  <c r="BE94" i="5" s="1"/>
  <c r="BI93" i="5"/>
  <c r="BH93" i="5"/>
  <c r="F33" i="5" s="1"/>
  <c r="BC55" i="1" s="1"/>
  <c r="BG93" i="5"/>
  <c r="BF93" i="5"/>
  <c r="T93" i="5"/>
  <c r="R93" i="5"/>
  <c r="P93" i="5"/>
  <c r="BK93" i="5"/>
  <c r="J93" i="5"/>
  <c r="BE93" i="5" s="1"/>
  <c r="BI92" i="5"/>
  <c r="BH92" i="5"/>
  <c r="BG92" i="5"/>
  <c r="BF92" i="5"/>
  <c r="T92" i="5"/>
  <c r="R92" i="5"/>
  <c r="P92" i="5"/>
  <c r="P90" i="5" s="1"/>
  <c r="BK92" i="5"/>
  <c r="J92" i="5"/>
  <c r="BE92" i="5"/>
  <c r="BI91" i="5"/>
  <c r="BH91" i="5"/>
  <c r="BG91" i="5"/>
  <c r="BF91" i="5"/>
  <c r="T91" i="5"/>
  <c r="R91" i="5"/>
  <c r="R90" i="5" s="1"/>
  <c r="P91" i="5"/>
  <c r="BK91" i="5"/>
  <c r="J91" i="5"/>
  <c r="BE91" i="5" s="1"/>
  <c r="J84" i="5"/>
  <c r="F84" i="5"/>
  <c r="F82" i="5"/>
  <c r="E80" i="5"/>
  <c r="J51" i="5"/>
  <c r="F51" i="5"/>
  <c r="F49" i="5"/>
  <c r="E47" i="5"/>
  <c r="J18" i="5"/>
  <c r="E18" i="5"/>
  <c r="F85" i="5" s="1"/>
  <c r="J17" i="5"/>
  <c r="J12" i="5"/>
  <c r="J82" i="5"/>
  <c r="J49" i="5"/>
  <c r="E7" i="5"/>
  <c r="E78" i="5"/>
  <c r="E45" i="5"/>
  <c r="AY54" i="1"/>
  <c r="AX54" i="1"/>
  <c r="BI238" i="4"/>
  <c r="BH238" i="4"/>
  <c r="BG238" i="4"/>
  <c r="BF238" i="4"/>
  <c r="T238" i="4"/>
  <c r="R238" i="4"/>
  <c r="P238" i="4"/>
  <c r="BK238" i="4"/>
  <c r="J238" i="4"/>
  <c r="BE238" i="4"/>
  <c r="BI237" i="4"/>
  <c r="BH237" i="4"/>
  <c r="BG237" i="4"/>
  <c r="BF237" i="4"/>
  <c r="T237" i="4"/>
  <c r="R237" i="4"/>
  <c r="P237" i="4"/>
  <c r="BK237" i="4"/>
  <c r="J237" i="4"/>
  <c r="BE237" i="4" s="1"/>
  <c r="BI236" i="4"/>
  <c r="BH236" i="4"/>
  <c r="BG236" i="4"/>
  <c r="BF236" i="4"/>
  <c r="T236" i="4"/>
  <c r="R236" i="4"/>
  <c r="R234" i="4" s="1"/>
  <c r="P236" i="4"/>
  <c r="P234" i="4" s="1"/>
  <c r="BK236" i="4"/>
  <c r="J236" i="4"/>
  <c r="BE236" i="4"/>
  <c r="BI235" i="4"/>
  <c r="BH235" i="4"/>
  <c r="BG235" i="4"/>
  <c r="BF235" i="4"/>
  <c r="T235" i="4"/>
  <c r="T234" i="4" s="1"/>
  <c r="R235" i="4"/>
  <c r="P235" i="4"/>
  <c r="BK235" i="4"/>
  <c r="BK234" i="4"/>
  <c r="J234" i="4" s="1"/>
  <c r="J69" i="4" s="1"/>
  <c r="J235" i="4"/>
  <c r="BE235" i="4"/>
  <c r="BI233" i="4"/>
  <c r="BH233" i="4"/>
  <c r="BG233" i="4"/>
  <c r="BF233" i="4"/>
  <c r="T233" i="4"/>
  <c r="T230" i="4" s="1"/>
  <c r="T229" i="4" s="1"/>
  <c r="R233" i="4"/>
  <c r="P233" i="4"/>
  <c r="BK233" i="4"/>
  <c r="J233" i="4"/>
  <c r="BE233" i="4"/>
  <c r="BI232" i="4"/>
  <c r="BH232" i="4"/>
  <c r="BG232" i="4"/>
  <c r="BF232" i="4"/>
  <c r="T232" i="4"/>
  <c r="R232" i="4"/>
  <c r="P232" i="4"/>
  <c r="BK232" i="4"/>
  <c r="J232" i="4"/>
  <c r="BE232" i="4"/>
  <c r="BI231" i="4"/>
  <c r="BH231" i="4"/>
  <c r="BG231" i="4"/>
  <c r="BF231" i="4"/>
  <c r="T231" i="4"/>
  <c r="R231" i="4"/>
  <c r="R230" i="4" s="1"/>
  <c r="R229" i="4" s="1"/>
  <c r="P231" i="4"/>
  <c r="P230" i="4"/>
  <c r="P229" i="4" s="1"/>
  <c r="BK231" i="4"/>
  <c r="BK230" i="4" s="1"/>
  <c r="J230" i="4"/>
  <c r="J68" i="4" s="1"/>
  <c r="BK229" i="4"/>
  <c r="J229" i="4" s="1"/>
  <c r="J67" i="4" s="1"/>
  <c r="J231" i="4"/>
  <c r="BE231" i="4"/>
  <c r="BI227" i="4"/>
  <c r="BH227" i="4"/>
  <c r="BG227" i="4"/>
  <c r="BF227" i="4"/>
  <c r="T227" i="4"/>
  <c r="R227" i="4"/>
  <c r="P227" i="4"/>
  <c r="BK227" i="4"/>
  <c r="J227" i="4"/>
  <c r="BE227" i="4"/>
  <c r="BI226" i="4"/>
  <c r="BH226" i="4"/>
  <c r="BG226" i="4"/>
  <c r="BF226" i="4"/>
  <c r="T226" i="4"/>
  <c r="R226" i="4"/>
  <c r="P226" i="4"/>
  <c r="BK226" i="4"/>
  <c r="BK224" i="4" s="1"/>
  <c r="J224" i="4" s="1"/>
  <c r="J66" i="4" s="1"/>
  <c r="J226" i="4"/>
  <c r="BE226" i="4" s="1"/>
  <c r="BI225" i="4"/>
  <c r="BH225" i="4"/>
  <c r="BG225" i="4"/>
  <c r="BF225" i="4"/>
  <c r="T225" i="4"/>
  <c r="T224" i="4"/>
  <c r="R225" i="4"/>
  <c r="R224" i="4" s="1"/>
  <c r="P225" i="4"/>
  <c r="P224" i="4"/>
  <c r="BK225" i="4"/>
  <c r="J225" i="4"/>
  <c r="BE225" i="4"/>
  <c r="BI223" i="4"/>
  <c r="BH223" i="4"/>
  <c r="BG223" i="4"/>
  <c r="BF223" i="4"/>
  <c r="T223" i="4"/>
  <c r="R223" i="4"/>
  <c r="R218" i="4" s="1"/>
  <c r="P223" i="4"/>
  <c r="BK223" i="4"/>
  <c r="J223" i="4"/>
  <c r="BE223" i="4"/>
  <c r="BI222" i="4"/>
  <c r="BH222" i="4"/>
  <c r="BG222" i="4"/>
  <c r="BF222" i="4"/>
  <c r="T222" i="4"/>
  <c r="T218" i="4" s="1"/>
  <c r="R222" i="4"/>
  <c r="P222" i="4"/>
  <c r="BK222" i="4"/>
  <c r="J222" i="4"/>
  <c r="BE222" i="4"/>
  <c r="BI220" i="4"/>
  <c r="BH220" i="4"/>
  <c r="BG220" i="4"/>
  <c r="BF220" i="4"/>
  <c r="T220" i="4"/>
  <c r="R220" i="4"/>
  <c r="P220" i="4"/>
  <c r="BK220" i="4"/>
  <c r="J220" i="4"/>
  <c r="BE220" i="4"/>
  <c r="BI219" i="4"/>
  <c r="BH219" i="4"/>
  <c r="BG219" i="4"/>
  <c r="BF219" i="4"/>
  <c r="T219" i="4"/>
  <c r="R219" i="4"/>
  <c r="P219" i="4"/>
  <c r="BK219" i="4"/>
  <c r="BK218" i="4"/>
  <c r="J218" i="4" s="1"/>
  <c r="J65" i="4" s="1"/>
  <c r="J219" i="4"/>
  <c r="BE219" i="4" s="1"/>
  <c r="BI217" i="4"/>
  <c r="BH217" i="4"/>
  <c r="BG217" i="4"/>
  <c r="BF217" i="4"/>
  <c r="T217" i="4"/>
  <c r="R217" i="4"/>
  <c r="P217" i="4"/>
  <c r="BK217" i="4"/>
  <c r="BK209" i="4" s="1"/>
  <c r="J209" i="4" s="1"/>
  <c r="J217" i="4"/>
  <c r="BE217" i="4" s="1"/>
  <c r="BI215" i="4"/>
  <c r="BH215" i="4"/>
  <c r="BG215" i="4"/>
  <c r="BF215" i="4"/>
  <c r="T215" i="4"/>
  <c r="R215" i="4"/>
  <c r="R209" i="4" s="1"/>
  <c r="P215" i="4"/>
  <c r="BK215" i="4"/>
  <c r="J215" i="4"/>
  <c r="BE215" i="4"/>
  <c r="BI213" i="4"/>
  <c r="BH213" i="4"/>
  <c r="BG213" i="4"/>
  <c r="BF213" i="4"/>
  <c r="T213" i="4"/>
  <c r="T209" i="4" s="1"/>
  <c r="R213" i="4"/>
  <c r="P213" i="4"/>
  <c r="BK213" i="4"/>
  <c r="J213" i="4"/>
  <c r="BE213" i="4"/>
  <c r="BI211" i="4"/>
  <c r="BH211" i="4"/>
  <c r="BG211" i="4"/>
  <c r="BF211" i="4"/>
  <c r="T211" i="4"/>
  <c r="R211" i="4"/>
  <c r="P211" i="4"/>
  <c r="BK211" i="4"/>
  <c r="J211" i="4"/>
  <c r="BE211" i="4"/>
  <c r="BI210" i="4"/>
  <c r="BH210" i="4"/>
  <c r="BG210" i="4"/>
  <c r="BF210" i="4"/>
  <c r="T210" i="4"/>
  <c r="R210" i="4"/>
  <c r="P210" i="4"/>
  <c r="P209" i="4" s="1"/>
  <c r="BK210" i="4"/>
  <c r="J210" i="4"/>
  <c r="BE210" i="4" s="1"/>
  <c r="J64" i="4"/>
  <c r="BI207" i="4"/>
  <c r="BH207" i="4"/>
  <c r="BG207" i="4"/>
  <c r="BF207" i="4"/>
  <c r="T207" i="4"/>
  <c r="R207" i="4"/>
  <c r="P207" i="4"/>
  <c r="BK207" i="4"/>
  <c r="J207" i="4"/>
  <c r="BE207" i="4" s="1"/>
  <c r="BI205" i="4"/>
  <c r="BH205" i="4"/>
  <c r="BG205" i="4"/>
  <c r="BF205" i="4"/>
  <c r="T205" i="4"/>
  <c r="R205" i="4"/>
  <c r="R200" i="4" s="1"/>
  <c r="P205" i="4"/>
  <c r="BK205" i="4"/>
  <c r="J205" i="4"/>
  <c r="BE205" i="4"/>
  <c r="BI203" i="4"/>
  <c r="BH203" i="4"/>
  <c r="BG203" i="4"/>
  <c r="BF203" i="4"/>
  <c r="T203" i="4"/>
  <c r="T200" i="4" s="1"/>
  <c r="R203" i="4"/>
  <c r="P203" i="4"/>
  <c r="BK203" i="4"/>
  <c r="J203" i="4"/>
  <c r="BE203" i="4"/>
  <c r="BI201" i="4"/>
  <c r="BH201" i="4"/>
  <c r="BG201" i="4"/>
  <c r="BF201" i="4"/>
  <c r="T201" i="4"/>
  <c r="R201" i="4"/>
  <c r="P201" i="4"/>
  <c r="P200" i="4"/>
  <c r="BK201" i="4"/>
  <c r="J201" i="4"/>
  <c r="BE201" i="4" s="1"/>
  <c r="BI199" i="4"/>
  <c r="BH199" i="4"/>
  <c r="BG199" i="4"/>
  <c r="BF199" i="4"/>
  <c r="T199" i="4"/>
  <c r="R199" i="4"/>
  <c r="P199" i="4"/>
  <c r="BK199" i="4"/>
  <c r="J199" i="4"/>
  <c r="BE199" i="4"/>
  <c r="BI197" i="4"/>
  <c r="BH197" i="4"/>
  <c r="BG197" i="4"/>
  <c r="BF197" i="4"/>
  <c r="T197" i="4"/>
  <c r="R197" i="4"/>
  <c r="P197" i="4"/>
  <c r="BK197" i="4"/>
  <c r="BK188" i="4" s="1"/>
  <c r="J188" i="4" s="1"/>
  <c r="J197" i="4"/>
  <c r="BE197" i="4" s="1"/>
  <c r="BI195" i="4"/>
  <c r="BH195" i="4"/>
  <c r="BG195" i="4"/>
  <c r="BF195" i="4"/>
  <c r="T195" i="4"/>
  <c r="R195" i="4"/>
  <c r="R188" i="4" s="1"/>
  <c r="P195" i="4"/>
  <c r="BK195" i="4"/>
  <c r="J195" i="4"/>
  <c r="BE195" i="4"/>
  <c r="BI193" i="4"/>
  <c r="BH193" i="4"/>
  <c r="BG193" i="4"/>
  <c r="BF193" i="4"/>
  <c r="T193" i="4"/>
  <c r="T188" i="4" s="1"/>
  <c r="R193" i="4"/>
  <c r="P193" i="4"/>
  <c r="BK193" i="4"/>
  <c r="J193" i="4"/>
  <c r="BE193" i="4"/>
  <c r="BI191" i="4"/>
  <c r="BH191" i="4"/>
  <c r="BG191" i="4"/>
  <c r="BF191" i="4"/>
  <c r="T191" i="4"/>
  <c r="R191" i="4"/>
  <c r="P191" i="4"/>
  <c r="BK191" i="4"/>
  <c r="J191" i="4"/>
  <c r="BE191" i="4"/>
  <c r="BI189" i="4"/>
  <c r="BH189" i="4"/>
  <c r="BG189" i="4"/>
  <c r="BF189" i="4"/>
  <c r="T189" i="4"/>
  <c r="R189" i="4"/>
  <c r="P189" i="4"/>
  <c r="P188" i="4" s="1"/>
  <c r="BK189" i="4"/>
  <c r="J189" i="4"/>
  <c r="BE189" i="4" s="1"/>
  <c r="J62" i="4"/>
  <c r="BI187" i="4"/>
  <c r="BH187" i="4"/>
  <c r="BG187" i="4"/>
  <c r="BF187" i="4"/>
  <c r="T187" i="4"/>
  <c r="R187" i="4"/>
  <c r="P187" i="4"/>
  <c r="BK187" i="4"/>
  <c r="J187" i="4"/>
  <c r="BE187" i="4" s="1"/>
  <c r="BI186" i="4"/>
  <c r="BH186" i="4"/>
  <c r="BG186" i="4"/>
  <c r="BF186" i="4"/>
  <c r="T186" i="4"/>
  <c r="R186" i="4"/>
  <c r="P186" i="4"/>
  <c r="BK186" i="4"/>
  <c r="J186" i="4"/>
  <c r="BE186" i="4"/>
  <c r="BI184" i="4"/>
  <c r="BH184" i="4"/>
  <c r="BG184" i="4"/>
  <c r="BF184" i="4"/>
  <c r="T184" i="4"/>
  <c r="R184" i="4"/>
  <c r="P184" i="4"/>
  <c r="BK184" i="4"/>
  <c r="J184" i="4"/>
  <c r="BE184" i="4"/>
  <c r="BI183" i="4"/>
  <c r="BH183" i="4"/>
  <c r="BG183" i="4"/>
  <c r="BF183" i="4"/>
  <c r="T183" i="4"/>
  <c r="R183" i="4"/>
  <c r="P183" i="4"/>
  <c r="BK183" i="4"/>
  <c r="J183" i="4"/>
  <c r="BE183" i="4"/>
  <c r="BI182" i="4"/>
  <c r="BH182" i="4"/>
  <c r="BG182" i="4"/>
  <c r="BF182" i="4"/>
  <c r="T182" i="4"/>
  <c r="R182" i="4"/>
  <c r="P182" i="4"/>
  <c r="BK182" i="4"/>
  <c r="J182" i="4"/>
  <c r="BE182" i="4" s="1"/>
  <c r="BI181" i="4"/>
  <c r="BH181" i="4"/>
  <c r="BG181" i="4"/>
  <c r="BF181" i="4"/>
  <c r="T181" i="4"/>
  <c r="R181" i="4"/>
  <c r="P181" i="4"/>
  <c r="BK181" i="4"/>
  <c r="J181" i="4"/>
  <c r="BE181" i="4"/>
  <c r="BI180" i="4"/>
  <c r="BH180" i="4"/>
  <c r="BG180" i="4"/>
  <c r="BF180" i="4"/>
  <c r="T180" i="4"/>
  <c r="R180" i="4"/>
  <c r="P180" i="4"/>
  <c r="BK180" i="4"/>
  <c r="J180" i="4"/>
  <c r="BE180" i="4"/>
  <c r="BI179" i="4"/>
  <c r="BH179" i="4"/>
  <c r="BG179" i="4"/>
  <c r="BF179" i="4"/>
  <c r="T179" i="4"/>
  <c r="R179" i="4"/>
  <c r="P179" i="4"/>
  <c r="BK179" i="4"/>
  <c r="J179" i="4"/>
  <c r="BE179" i="4"/>
  <c r="BI178" i="4"/>
  <c r="BH178" i="4"/>
  <c r="BG178" i="4"/>
  <c r="BF178" i="4"/>
  <c r="T178" i="4"/>
  <c r="R178" i="4"/>
  <c r="P178" i="4"/>
  <c r="BK178" i="4"/>
  <c r="J178" i="4"/>
  <c r="BE178" i="4" s="1"/>
  <c r="BI177" i="4"/>
  <c r="BH177" i="4"/>
  <c r="BG177" i="4"/>
  <c r="BF177" i="4"/>
  <c r="T177" i="4"/>
  <c r="R177" i="4"/>
  <c r="P177" i="4"/>
  <c r="BK177" i="4"/>
  <c r="J177" i="4"/>
  <c r="BE177" i="4"/>
  <c r="BI176" i="4"/>
  <c r="BH176" i="4"/>
  <c r="BG176" i="4"/>
  <c r="BF176" i="4"/>
  <c r="T176" i="4"/>
  <c r="R176" i="4"/>
  <c r="P176" i="4"/>
  <c r="BK176" i="4"/>
  <c r="J176" i="4"/>
  <c r="BE176" i="4"/>
  <c r="BI175" i="4"/>
  <c r="BH175" i="4"/>
  <c r="BG175" i="4"/>
  <c r="BF175" i="4"/>
  <c r="T175" i="4"/>
  <c r="R175" i="4"/>
  <c r="P175" i="4"/>
  <c r="BK175" i="4"/>
  <c r="J175" i="4"/>
  <c r="BE175" i="4"/>
  <c r="BI173" i="4"/>
  <c r="BH173" i="4"/>
  <c r="BG173" i="4"/>
  <c r="BF173" i="4"/>
  <c r="T173" i="4"/>
  <c r="R173" i="4"/>
  <c r="P173" i="4"/>
  <c r="BK173" i="4"/>
  <c r="J173" i="4"/>
  <c r="BE173" i="4" s="1"/>
  <c r="BI172" i="4"/>
  <c r="BH172" i="4"/>
  <c r="BG172" i="4"/>
  <c r="BF172" i="4"/>
  <c r="T172" i="4"/>
  <c r="R172" i="4"/>
  <c r="P172" i="4"/>
  <c r="BK172" i="4"/>
  <c r="J172" i="4"/>
  <c r="BE172" i="4"/>
  <c r="BI171" i="4"/>
  <c r="BH171" i="4"/>
  <c r="BG171" i="4"/>
  <c r="BF171" i="4"/>
  <c r="T171" i="4"/>
  <c r="R171" i="4"/>
  <c r="P171" i="4"/>
  <c r="BK171" i="4"/>
  <c r="J171" i="4"/>
  <c r="BE171" i="4"/>
  <c r="BI170" i="4"/>
  <c r="BH170" i="4"/>
  <c r="BG170" i="4"/>
  <c r="BF170" i="4"/>
  <c r="T170" i="4"/>
  <c r="R170" i="4"/>
  <c r="P170" i="4"/>
  <c r="BK170" i="4"/>
  <c r="J170" i="4"/>
  <c r="BE170" i="4"/>
  <c r="BI169" i="4"/>
  <c r="BH169" i="4"/>
  <c r="BG169" i="4"/>
  <c r="BF169" i="4"/>
  <c r="T169" i="4"/>
  <c r="R169" i="4"/>
  <c r="P169" i="4"/>
  <c r="BK169" i="4"/>
  <c r="J169" i="4"/>
  <c r="BE169" i="4" s="1"/>
  <c r="BI167" i="4"/>
  <c r="BH167" i="4"/>
  <c r="BG167" i="4"/>
  <c r="BF167" i="4"/>
  <c r="T167" i="4"/>
  <c r="R167" i="4"/>
  <c r="P167" i="4"/>
  <c r="BK167" i="4"/>
  <c r="J167" i="4"/>
  <c r="BE167" i="4"/>
  <c r="BI165" i="4"/>
  <c r="BH165" i="4"/>
  <c r="BG165" i="4"/>
  <c r="BF165" i="4"/>
  <c r="T165" i="4"/>
  <c r="R165" i="4"/>
  <c r="P165" i="4"/>
  <c r="BK165" i="4"/>
  <c r="J165" i="4"/>
  <c r="BE165" i="4"/>
  <c r="BI163" i="4"/>
  <c r="BH163" i="4"/>
  <c r="BG163" i="4"/>
  <c r="BF163" i="4"/>
  <c r="T163" i="4"/>
  <c r="R163" i="4"/>
  <c r="P163" i="4"/>
  <c r="BK163" i="4"/>
  <c r="J163" i="4"/>
  <c r="BE163" i="4"/>
  <c r="BI162" i="4"/>
  <c r="BH162" i="4"/>
  <c r="BG162" i="4"/>
  <c r="BF162" i="4"/>
  <c r="T162" i="4"/>
  <c r="R162" i="4"/>
  <c r="P162" i="4"/>
  <c r="BK162" i="4"/>
  <c r="J162" i="4"/>
  <c r="BE162" i="4" s="1"/>
  <c r="BI161" i="4"/>
  <c r="BH161" i="4"/>
  <c r="BG161" i="4"/>
  <c r="BF161" i="4"/>
  <c r="T161" i="4"/>
  <c r="R161" i="4"/>
  <c r="P161" i="4"/>
  <c r="BK161" i="4"/>
  <c r="J161" i="4"/>
  <c r="BE161" i="4"/>
  <c r="BI160" i="4"/>
  <c r="BH160" i="4"/>
  <c r="BG160" i="4"/>
  <c r="BF160" i="4"/>
  <c r="T160" i="4"/>
  <c r="R160" i="4"/>
  <c r="P160" i="4"/>
  <c r="BK160" i="4"/>
  <c r="J160" i="4"/>
  <c r="BE160" i="4"/>
  <c r="BI159" i="4"/>
  <c r="BH159" i="4"/>
  <c r="BG159" i="4"/>
  <c r="BF159" i="4"/>
  <c r="T159" i="4"/>
  <c r="R159" i="4"/>
  <c r="P159" i="4"/>
  <c r="BK159" i="4"/>
  <c r="J159" i="4"/>
  <c r="BE159" i="4"/>
  <c r="BI158" i="4"/>
  <c r="BH158" i="4"/>
  <c r="BG158" i="4"/>
  <c r="BF158" i="4"/>
  <c r="T158" i="4"/>
  <c r="R158" i="4"/>
  <c r="P158" i="4"/>
  <c r="BK158" i="4"/>
  <c r="J158" i="4"/>
  <c r="BE158" i="4" s="1"/>
  <c r="BI156" i="4"/>
  <c r="BH156" i="4"/>
  <c r="BG156" i="4"/>
  <c r="BF156" i="4"/>
  <c r="T156" i="4"/>
  <c r="R156" i="4"/>
  <c r="P156" i="4"/>
  <c r="BK156" i="4"/>
  <c r="J156" i="4"/>
  <c r="BE156" i="4"/>
  <c r="BI155" i="4"/>
  <c r="BH155" i="4"/>
  <c r="BG155" i="4"/>
  <c r="BF155" i="4"/>
  <c r="T155" i="4"/>
  <c r="R155" i="4"/>
  <c r="P155" i="4"/>
  <c r="BK155" i="4"/>
  <c r="J155" i="4"/>
  <c r="BE155" i="4"/>
  <c r="BI154" i="4"/>
  <c r="BH154" i="4"/>
  <c r="BG154" i="4"/>
  <c r="BF154" i="4"/>
  <c r="T154" i="4"/>
  <c r="R154" i="4"/>
  <c r="P154" i="4"/>
  <c r="BK154" i="4"/>
  <c r="J154" i="4"/>
  <c r="BE154" i="4"/>
  <c r="BI153" i="4"/>
  <c r="BH153" i="4"/>
  <c r="BG153" i="4"/>
  <c r="BF153" i="4"/>
  <c r="T153" i="4"/>
  <c r="R153" i="4"/>
  <c r="P153" i="4"/>
  <c r="BK153" i="4"/>
  <c r="J153" i="4"/>
  <c r="BE153" i="4" s="1"/>
  <c r="BI152" i="4"/>
  <c r="BH152" i="4"/>
  <c r="BG152" i="4"/>
  <c r="BF152" i="4"/>
  <c r="T152" i="4"/>
  <c r="R152" i="4"/>
  <c r="P152" i="4"/>
  <c r="P149" i="4" s="1"/>
  <c r="BK152" i="4"/>
  <c r="J152" i="4"/>
  <c r="BE152" i="4"/>
  <c r="BI151" i="4"/>
  <c r="BH151" i="4"/>
  <c r="BG151" i="4"/>
  <c r="BF151" i="4"/>
  <c r="T151" i="4"/>
  <c r="R151" i="4"/>
  <c r="P151" i="4"/>
  <c r="BK151" i="4"/>
  <c r="J151" i="4"/>
  <c r="BE151" i="4"/>
  <c r="BI150" i="4"/>
  <c r="BH150" i="4"/>
  <c r="BG150" i="4"/>
  <c r="BF150" i="4"/>
  <c r="T150" i="4"/>
  <c r="R150" i="4"/>
  <c r="P150" i="4"/>
  <c r="BK150" i="4"/>
  <c r="J150" i="4"/>
  <c r="BE150" i="4" s="1"/>
  <c r="BI148" i="4"/>
  <c r="BH148" i="4"/>
  <c r="BG148" i="4"/>
  <c r="BF148" i="4"/>
  <c r="T148" i="4"/>
  <c r="R148" i="4"/>
  <c r="P148" i="4"/>
  <c r="BK148" i="4"/>
  <c r="J148" i="4"/>
  <c r="BE148" i="4"/>
  <c r="BI146" i="4"/>
  <c r="BH146" i="4"/>
  <c r="BG146" i="4"/>
  <c r="BF146" i="4"/>
  <c r="T146" i="4"/>
  <c r="R146" i="4"/>
  <c r="P146" i="4"/>
  <c r="BK146" i="4"/>
  <c r="BK141" i="4" s="1"/>
  <c r="J141" i="4" s="1"/>
  <c r="J60" i="4" s="1"/>
  <c r="J146" i="4"/>
  <c r="BE146" i="4" s="1"/>
  <c r="BI144" i="4"/>
  <c r="BH144" i="4"/>
  <c r="BG144" i="4"/>
  <c r="BF144" i="4"/>
  <c r="T144" i="4"/>
  <c r="R144" i="4"/>
  <c r="R141" i="4" s="1"/>
  <c r="P144" i="4"/>
  <c r="P141" i="4" s="1"/>
  <c r="BK144" i="4"/>
  <c r="J144" i="4"/>
  <c r="BE144" i="4"/>
  <c r="BI142" i="4"/>
  <c r="BH142" i="4"/>
  <c r="BG142" i="4"/>
  <c r="BF142" i="4"/>
  <c r="T142" i="4"/>
  <c r="T141" i="4" s="1"/>
  <c r="R142" i="4"/>
  <c r="P142" i="4"/>
  <c r="BK142" i="4"/>
  <c r="J142" i="4"/>
  <c r="BE142" i="4"/>
  <c r="BI140" i="4"/>
  <c r="BH140" i="4"/>
  <c r="BG140" i="4"/>
  <c r="BF140" i="4"/>
  <c r="T140" i="4"/>
  <c r="R140" i="4"/>
  <c r="P140" i="4"/>
  <c r="BK140" i="4"/>
  <c r="J140" i="4"/>
  <c r="BE140" i="4"/>
  <c r="BI138" i="4"/>
  <c r="BH138" i="4"/>
  <c r="BG138" i="4"/>
  <c r="BF138" i="4"/>
  <c r="T138" i="4"/>
  <c r="R138" i="4"/>
  <c r="P138" i="4"/>
  <c r="BK138" i="4"/>
  <c r="J138" i="4"/>
  <c r="BE138" i="4"/>
  <c r="BI136" i="4"/>
  <c r="BH136" i="4"/>
  <c r="BG136" i="4"/>
  <c r="BF136" i="4"/>
  <c r="T136" i="4"/>
  <c r="R136" i="4"/>
  <c r="P136" i="4"/>
  <c r="BK136" i="4"/>
  <c r="J136" i="4"/>
  <c r="BE136" i="4" s="1"/>
  <c r="BI134" i="4"/>
  <c r="BH134" i="4"/>
  <c r="BG134" i="4"/>
  <c r="BF134" i="4"/>
  <c r="T134" i="4"/>
  <c r="R134" i="4"/>
  <c r="P134" i="4"/>
  <c r="BK134" i="4"/>
  <c r="J134" i="4"/>
  <c r="BE134" i="4"/>
  <c r="BI132" i="4"/>
  <c r="BH132" i="4"/>
  <c r="BG132" i="4"/>
  <c r="BF132" i="4"/>
  <c r="T132" i="4"/>
  <c r="T119" i="4" s="1"/>
  <c r="R132" i="4"/>
  <c r="P132" i="4"/>
  <c r="BK132" i="4"/>
  <c r="J132" i="4"/>
  <c r="BE132" i="4"/>
  <c r="BI130" i="4"/>
  <c r="BH130" i="4"/>
  <c r="BG130" i="4"/>
  <c r="BF130" i="4"/>
  <c r="T130" i="4"/>
  <c r="R130" i="4"/>
  <c r="P130" i="4"/>
  <c r="BK130" i="4"/>
  <c r="J130" i="4"/>
  <c r="BE130" i="4"/>
  <c r="BI128" i="4"/>
  <c r="BH128" i="4"/>
  <c r="BG128" i="4"/>
  <c r="BF128" i="4"/>
  <c r="T128" i="4"/>
  <c r="R128" i="4"/>
  <c r="P128" i="4"/>
  <c r="BK128" i="4"/>
  <c r="J128" i="4"/>
  <c r="BE128" i="4" s="1"/>
  <c r="BI126" i="4"/>
  <c r="BH126" i="4"/>
  <c r="BG126" i="4"/>
  <c r="BF126" i="4"/>
  <c r="T126" i="4"/>
  <c r="R126" i="4"/>
  <c r="P126" i="4"/>
  <c r="BK126" i="4"/>
  <c r="J126" i="4"/>
  <c r="BE126" i="4"/>
  <c r="BI124" i="4"/>
  <c r="BH124" i="4"/>
  <c r="BG124" i="4"/>
  <c r="BF124" i="4"/>
  <c r="T124" i="4"/>
  <c r="R124" i="4"/>
  <c r="P124" i="4"/>
  <c r="BK124" i="4"/>
  <c r="J124" i="4"/>
  <c r="BE124" i="4"/>
  <c r="BI122" i="4"/>
  <c r="BH122" i="4"/>
  <c r="BG122" i="4"/>
  <c r="BF122" i="4"/>
  <c r="T122" i="4"/>
  <c r="R122" i="4"/>
  <c r="R119" i="4" s="1"/>
  <c r="P122" i="4"/>
  <c r="BK122" i="4"/>
  <c r="BK119" i="4" s="1"/>
  <c r="J119" i="4" s="1"/>
  <c r="J59" i="4" s="1"/>
  <c r="J122" i="4"/>
  <c r="BE122" i="4"/>
  <c r="BI120" i="4"/>
  <c r="BH120" i="4"/>
  <c r="BG120" i="4"/>
  <c r="BF120" i="4"/>
  <c r="T120" i="4"/>
  <c r="R120" i="4"/>
  <c r="P120" i="4"/>
  <c r="BK120" i="4"/>
  <c r="J120" i="4"/>
  <c r="BE120" i="4" s="1"/>
  <c r="BI117" i="4"/>
  <c r="BH117" i="4"/>
  <c r="BG117" i="4"/>
  <c r="BF117" i="4"/>
  <c r="T117" i="4"/>
  <c r="R117" i="4"/>
  <c r="P117" i="4"/>
  <c r="BK117" i="4"/>
  <c r="J117" i="4"/>
  <c r="BE117" i="4" s="1"/>
  <c r="BI116" i="4"/>
  <c r="BH116" i="4"/>
  <c r="BG116" i="4"/>
  <c r="BF116" i="4"/>
  <c r="T116" i="4"/>
  <c r="R116" i="4"/>
  <c r="P116" i="4"/>
  <c r="BK116" i="4"/>
  <c r="J116" i="4"/>
  <c r="BE116" i="4"/>
  <c r="BI115" i="4"/>
  <c r="BH115" i="4"/>
  <c r="BG115" i="4"/>
  <c r="BF115" i="4"/>
  <c r="T115" i="4"/>
  <c r="R115" i="4"/>
  <c r="P115" i="4"/>
  <c r="BK115" i="4"/>
  <c r="J115" i="4"/>
  <c r="BE115" i="4"/>
  <c r="BI114" i="4"/>
  <c r="BH114" i="4"/>
  <c r="BG114" i="4"/>
  <c r="BF114" i="4"/>
  <c r="T114" i="4"/>
  <c r="R114" i="4"/>
  <c r="P114" i="4"/>
  <c r="BK114" i="4"/>
  <c r="J114" i="4"/>
  <c r="BE114" i="4"/>
  <c r="BI113" i="4"/>
  <c r="F34" i="4" s="1"/>
  <c r="BD54" i="1" s="1"/>
  <c r="BH113" i="4"/>
  <c r="BG113" i="4"/>
  <c r="BF113" i="4"/>
  <c r="T113" i="4"/>
  <c r="R113" i="4"/>
  <c r="P113" i="4"/>
  <c r="BK113" i="4"/>
  <c r="J113" i="4"/>
  <c r="BE113" i="4" s="1"/>
  <c r="BI112" i="4"/>
  <c r="BH112" i="4"/>
  <c r="BG112" i="4"/>
  <c r="BF112" i="4"/>
  <c r="T112" i="4"/>
  <c r="R112" i="4"/>
  <c r="P112" i="4"/>
  <c r="BK112" i="4"/>
  <c r="J112" i="4"/>
  <c r="BE112" i="4"/>
  <c r="BI110" i="4"/>
  <c r="BH110" i="4"/>
  <c r="BG110" i="4"/>
  <c r="BF110" i="4"/>
  <c r="T110" i="4"/>
  <c r="R110" i="4"/>
  <c r="P110" i="4"/>
  <c r="BK110" i="4"/>
  <c r="BK91" i="4" s="1"/>
  <c r="J110" i="4"/>
  <c r="BE110" i="4"/>
  <c r="BI108" i="4"/>
  <c r="BH108" i="4"/>
  <c r="BG108" i="4"/>
  <c r="BF108" i="4"/>
  <c r="T108" i="4"/>
  <c r="R108" i="4"/>
  <c r="P108" i="4"/>
  <c r="BK108" i="4"/>
  <c r="J108" i="4"/>
  <c r="BE108" i="4"/>
  <c r="BI106" i="4"/>
  <c r="BH106" i="4"/>
  <c r="BG106" i="4"/>
  <c r="BF106" i="4"/>
  <c r="T106" i="4"/>
  <c r="R106" i="4"/>
  <c r="P106" i="4"/>
  <c r="BK106" i="4"/>
  <c r="J106" i="4"/>
  <c r="BE106" i="4" s="1"/>
  <c r="BI104" i="4"/>
  <c r="BH104" i="4"/>
  <c r="BG104" i="4"/>
  <c r="BF104" i="4"/>
  <c r="T104" i="4"/>
  <c r="R104" i="4"/>
  <c r="P104" i="4"/>
  <c r="BK104" i="4"/>
  <c r="J104" i="4"/>
  <c r="BE104" i="4"/>
  <c r="BI102" i="4"/>
  <c r="BH102" i="4"/>
  <c r="BG102" i="4"/>
  <c r="BF102" i="4"/>
  <c r="T102" i="4"/>
  <c r="R102" i="4"/>
  <c r="P102" i="4"/>
  <c r="BK102" i="4"/>
  <c r="J102" i="4"/>
  <c r="BE102" i="4"/>
  <c r="BI100" i="4"/>
  <c r="BH100" i="4"/>
  <c r="BG100" i="4"/>
  <c r="BF100" i="4"/>
  <c r="T100" i="4"/>
  <c r="R100" i="4"/>
  <c r="P100" i="4"/>
  <c r="BK100" i="4"/>
  <c r="J100" i="4"/>
  <c r="BE100" i="4"/>
  <c r="BI98" i="4"/>
  <c r="BH98" i="4"/>
  <c r="BG98" i="4"/>
  <c r="BF98" i="4"/>
  <c r="T98" i="4"/>
  <c r="R98" i="4"/>
  <c r="P98" i="4"/>
  <c r="BK98" i="4"/>
  <c r="J98" i="4"/>
  <c r="BE98" i="4" s="1"/>
  <c r="BI96" i="4"/>
  <c r="BH96" i="4"/>
  <c r="BG96" i="4"/>
  <c r="BF96" i="4"/>
  <c r="J31" i="4" s="1"/>
  <c r="AW54" i="1" s="1"/>
  <c r="T96" i="4"/>
  <c r="R96" i="4"/>
  <c r="P96" i="4"/>
  <c r="P91" i="4" s="1"/>
  <c r="BK96" i="4"/>
  <c r="J96" i="4"/>
  <c r="BE96" i="4"/>
  <c r="BI94" i="4"/>
  <c r="BH94" i="4"/>
  <c r="F33" i="4" s="1"/>
  <c r="BC54" i="1" s="1"/>
  <c r="BG94" i="4"/>
  <c r="BF94" i="4"/>
  <c r="T94" i="4"/>
  <c r="T91" i="4" s="1"/>
  <c r="R94" i="4"/>
  <c r="P94" i="4"/>
  <c r="BK94" i="4"/>
  <c r="J94" i="4"/>
  <c r="BE94" i="4"/>
  <c r="J30" i="4" s="1"/>
  <c r="AV54" i="1" s="1"/>
  <c r="AT54" i="1" s="1"/>
  <c r="BI92" i="4"/>
  <c r="BH92" i="4"/>
  <c r="BG92" i="4"/>
  <c r="F32" i="4"/>
  <c r="BB54" i="1" s="1"/>
  <c r="BF92" i="4"/>
  <c r="F31" i="4" s="1"/>
  <c r="BA54" i="1" s="1"/>
  <c r="T92" i="4"/>
  <c r="R92" i="4"/>
  <c r="P92" i="4"/>
  <c r="BK92" i="4"/>
  <c r="J92" i="4"/>
  <c r="BE92" i="4" s="1"/>
  <c r="F30" i="4" s="1"/>
  <c r="AZ54" i="1" s="1"/>
  <c r="J85" i="4"/>
  <c r="F85" i="4"/>
  <c r="F83" i="4"/>
  <c r="E81" i="4"/>
  <c r="J51" i="4"/>
  <c r="F51" i="4"/>
  <c r="F49" i="4"/>
  <c r="E47" i="4"/>
  <c r="J18" i="4"/>
  <c r="E18" i="4"/>
  <c r="F86" i="4" s="1"/>
  <c r="J17" i="4"/>
  <c r="J12" i="4"/>
  <c r="J49" i="4" s="1"/>
  <c r="J83" i="4"/>
  <c r="E7" i="4"/>
  <c r="E45" i="4" s="1"/>
  <c r="E79" i="4"/>
  <c r="AY53" i="1"/>
  <c r="AX53" i="1"/>
  <c r="BI312" i="3"/>
  <c r="BH312" i="3"/>
  <c r="BG312" i="3"/>
  <c r="BF312" i="3"/>
  <c r="T312" i="3"/>
  <c r="R312" i="3"/>
  <c r="P312" i="3"/>
  <c r="BK312" i="3"/>
  <c r="J312" i="3"/>
  <c r="BE312" i="3"/>
  <c r="BI311" i="3"/>
  <c r="BH311" i="3"/>
  <c r="BG311" i="3"/>
  <c r="BF311" i="3"/>
  <c r="T311" i="3"/>
  <c r="R311" i="3"/>
  <c r="P311" i="3"/>
  <c r="BK311" i="3"/>
  <c r="J311" i="3"/>
  <c r="BE311" i="3"/>
  <c r="BI310" i="3"/>
  <c r="BH310" i="3"/>
  <c r="BG310" i="3"/>
  <c r="BF310" i="3"/>
  <c r="T310" i="3"/>
  <c r="T308" i="3" s="1"/>
  <c r="R310" i="3"/>
  <c r="P310" i="3"/>
  <c r="BK310" i="3"/>
  <c r="J310" i="3"/>
  <c r="BE310" i="3" s="1"/>
  <c r="BI309" i="3"/>
  <c r="BH309" i="3"/>
  <c r="BG309" i="3"/>
  <c r="BF309" i="3"/>
  <c r="T309" i="3"/>
  <c r="R309" i="3"/>
  <c r="R308" i="3" s="1"/>
  <c r="P309" i="3"/>
  <c r="P308" i="3"/>
  <c r="BK309" i="3"/>
  <c r="BK308" i="3"/>
  <c r="J308" i="3" s="1"/>
  <c r="J76" i="3" s="1"/>
  <c r="J309" i="3"/>
  <c r="BE309" i="3"/>
  <c r="BI307" i="3"/>
  <c r="BH307" i="3"/>
  <c r="BG307" i="3"/>
  <c r="BF307" i="3"/>
  <c r="T307" i="3"/>
  <c r="R307" i="3"/>
  <c r="P307" i="3"/>
  <c r="P302" i="3" s="1"/>
  <c r="P301" i="3" s="1"/>
  <c r="BK307" i="3"/>
  <c r="J307" i="3"/>
  <c r="BE307" i="3"/>
  <c r="BI306" i="3"/>
  <c r="BH306" i="3"/>
  <c r="BG306" i="3"/>
  <c r="BF306" i="3"/>
  <c r="T306" i="3"/>
  <c r="R306" i="3"/>
  <c r="P306" i="3"/>
  <c r="BK306" i="3"/>
  <c r="J306" i="3"/>
  <c r="BE306" i="3"/>
  <c r="BI304" i="3"/>
  <c r="BH304" i="3"/>
  <c r="BG304" i="3"/>
  <c r="BF304" i="3"/>
  <c r="T304" i="3"/>
  <c r="R304" i="3"/>
  <c r="P304" i="3"/>
  <c r="BK304" i="3"/>
  <c r="J304" i="3"/>
  <c r="BE304" i="3"/>
  <c r="BI303" i="3"/>
  <c r="BH303" i="3"/>
  <c r="BG303" i="3"/>
  <c r="BF303" i="3"/>
  <c r="T303" i="3"/>
  <c r="T302" i="3"/>
  <c r="T301" i="3" s="1"/>
  <c r="R303" i="3"/>
  <c r="R302" i="3"/>
  <c r="R301" i="3" s="1"/>
  <c r="P303" i="3"/>
  <c r="BK303" i="3"/>
  <c r="BK302" i="3" s="1"/>
  <c r="J303" i="3"/>
  <c r="BE303" i="3"/>
  <c r="BI300" i="3"/>
  <c r="BH300" i="3"/>
  <c r="BG300" i="3"/>
  <c r="BF300" i="3"/>
  <c r="T300" i="3"/>
  <c r="R300" i="3"/>
  <c r="P300" i="3"/>
  <c r="BK300" i="3"/>
  <c r="BK297" i="3" s="1"/>
  <c r="J300" i="3"/>
  <c r="BE300" i="3"/>
  <c r="BI299" i="3"/>
  <c r="BH299" i="3"/>
  <c r="BG299" i="3"/>
  <c r="BF299" i="3"/>
  <c r="T299" i="3"/>
  <c r="T297" i="3" s="1"/>
  <c r="T296" i="3" s="1"/>
  <c r="R299" i="3"/>
  <c r="R297" i="3" s="1"/>
  <c r="R296" i="3" s="1"/>
  <c r="P299" i="3"/>
  <c r="BK299" i="3"/>
  <c r="J299" i="3"/>
  <c r="BE299" i="3" s="1"/>
  <c r="BI298" i="3"/>
  <c r="BH298" i="3"/>
  <c r="BG298" i="3"/>
  <c r="BF298" i="3"/>
  <c r="T298" i="3"/>
  <c r="R298" i="3"/>
  <c r="P298" i="3"/>
  <c r="P297" i="3"/>
  <c r="P296" i="3" s="1"/>
  <c r="BK298" i="3"/>
  <c r="J298" i="3"/>
  <c r="BE298" i="3"/>
  <c r="BI295" i="3"/>
  <c r="BH295" i="3"/>
  <c r="BG295" i="3"/>
  <c r="BF295" i="3"/>
  <c r="T295" i="3"/>
  <c r="R295" i="3"/>
  <c r="P295" i="3"/>
  <c r="BK295" i="3"/>
  <c r="J295" i="3"/>
  <c r="BE295" i="3" s="1"/>
  <c r="BI294" i="3"/>
  <c r="BH294" i="3"/>
  <c r="BG294" i="3"/>
  <c r="BF294" i="3"/>
  <c r="T294" i="3"/>
  <c r="R294" i="3"/>
  <c r="P294" i="3"/>
  <c r="BK294" i="3"/>
  <c r="J294" i="3"/>
  <c r="BE294" i="3"/>
  <c r="BI293" i="3"/>
  <c r="BH293" i="3"/>
  <c r="BG293" i="3"/>
  <c r="BF293" i="3"/>
  <c r="T293" i="3"/>
  <c r="R293" i="3"/>
  <c r="P293" i="3"/>
  <c r="BK293" i="3"/>
  <c r="J293" i="3"/>
  <c r="BE293" i="3"/>
  <c r="BI291" i="3"/>
  <c r="BH291" i="3"/>
  <c r="BG291" i="3"/>
  <c r="BF291" i="3"/>
  <c r="T291" i="3"/>
  <c r="R291" i="3"/>
  <c r="P291" i="3"/>
  <c r="BK291" i="3"/>
  <c r="J291" i="3"/>
  <c r="BE291" i="3"/>
  <c r="BI290" i="3"/>
  <c r="BH290" i="3"/>
  <c r="BG290" i="3"/>
  <c r="BF290" i="3"/>
  <c r="T290" i="3"/>
  <c r="R290" i="3"/>
  <c r="P290" i="3"/>
  <c r="BK290" i="3"/>
  <c r="J290" i="3"/>
  <c r="BE290" i="3" s="1"/>
  <c r="BI289" i="3"/>
  <c r="BH289" i="3"/>
  <c r="BG289" i="3"/>
  <c r="BF289" i="3"/>
  <c r="T289" i="3"/>
  <c r="R289" i="3"/>
  <c r="P289" i="3"/>
  <c r="BK289" i="3"/>
  <c r="J289" i="3"/>
  <c r="BE289" i="3"/>
  <c r="BI287" i="3"/>
  <c r="BH287" i="3"/>
  <c r="BG287" i="3"/>
  <c r="BF287" i="3"/>
  <c r="T287" i="3"/>
  <c r="R287" i="3"/>
  <c r="P287" i="3"/>
  <c r="BK287" i="3"/>
  <c r="J287" i="3"/>
  <c r="BE287" i="3"/>
  <c r="BI286" i="3"/>
  <c r="BH286" i="3"/>
  <c r="BG286" i="3"/>
  <c r="BF286" i="3"/>
  <c r="T286" i="3"/>
  <c r="R286" i="3"/>
  <c r="P286" i="3"/>
  <c r="BK286" i="3"/>
  <c r="BK281" i="3" s="1"/>
  <c r="J281" i="3" s="1"/>
  <c r="J71" i="3" s="1"/>
  <c r="J286" i="3"/>
  <c r="BE286" i="3"/>
  <c r="BI285" i="3"/>
  <c r="BH285" i="3"/>
  <c r="BG285" i="3"/>
  <c r="BF285" i="3"/>
  <c r="T285" i="3"/>
  <c r="R285" i="3"/>
  <c r="R281" i="3" s="1"/>
  <c r="P285" i="3"/>
  <c r="BK285" i="3"/>
  <c r="J285" i="3"/>
  <c r="BE285" i="3" s="1"/>
  <c r="BI283" i="3"/>
  <c r="BH283" i="3"/>
  <c r="BG283" i="3"/>
  <c r="BF283" i="3"/>
  <c r="T283" i="3"/>
  <c r="R283" i="3"/>
  <c r="P283" i="3"/>
  <c r="BK283" i="3"/>
  <c r="J283" i="3"/>
  <c r="BE283" i="3"/>
  <c r="BI282" i="3"/>
  <c r="BH282" i="3"/>
  <c r="BG282" i="3"/>
  <c r="BF282" i="3"/>
  <c r="T282" i="3"/>
  <c r="T281" i="3" s="1"/>
  <c r="R282" i="3"/>
  <c r="P282" i="3"/>
  <c r="P281" i="3"/>
  <c r="BK282" i="3"/>
  <c r="J282" i="3"/>
  <c r="BE282" i="3"/>
  <c r="BI279" i="3"/>
  <c r="BH279" i="3"/>
  <c r="BG279" i="3"/>
  <c r="BF279" i="3"/>
  <c r="T279" i="3"/>
  <c r="R279" i="3"/>
  <c r="P279" i="3"/>
  <c r="BK279" i="3"/>
  <c r="J279" i="3"/>
  <c r="BE279" i="3"/>
  <c r="BI278" i="3"/>
  <c r="BH278" i="3"/>
  <c r="BG278" i="3"/>
  <c r="BF278" i="3"/>
  <c r="T278" i="3"/>
  <c r="R278" i="3"/>
  <c r="R276" i="3" s="1"/>
  <c r="P278" i="3"/>
  <c r="BK278" i="3"/>
  <c r="BK276" i="3" s="1"/>
  <c r="J276" i="3" s="1"/>
  <c r="J70" i="3" s="1"/>
  <c r="J278" i="3"/>
  <c r="BE278" i="3"/>
  <c r="BI277" i="3"/>
  <c r="BH277" i="3"/>
  <c r="BG277" i="3"/>
  <c r="BF277" i="3"/>
  <c r="T277" i="3"/>
  <c r="T276" i="3"/>
  <c r="R277" i="3"/>
  <c r="P277" i="3"/>
  <c r="P276" i="3" s="1"/>
  <c r="BK277" i="3"/>
  <c r="J277" i="3"/>
  <c r="BE277" i="3" s="1"/>
  <c r="BI275" i="3"/>
  <c r="BH275" i="3"/>
  <c r="BG275" i="3"/>
  <c r="BF275" i="3"/>
  <c r="T275" i="3"/>
  <c r="R275" i="3"/>
  <c r="P275" i="3"/>
  <c r="BK275" i="3"/>
  <c r="J275" i="3"/>
  <c r="BE275" i="3" s="1"/>
  <c r="BI274" i="3"/>
  <c r="BH274" i="3"/>
  <c r="BG274" i="3"/>
  <c r="BF274" i="3"/>
  <c r="T274" i="3"/>
  <c r="R274" i="3"/>
  <c r="P274" i="3"/>
  <c r="BK274" i="3"/>
  <c r="J274" i="3"/>
  <c r="BE274" i="3"/>
  <c r="BI273" i="3"/>
  <c r="BH273" i="3"/>
  <c r="BG273" i="3"/>
  <c r="BF273" i="3"/>
  <c r="T273" i="3"/>
  <c r="R273" i="3"/>
  <c r="P273" i="3"/>
  <c r="BK273" i="3"/>
  <c r="J273" i="3"/>
  <c r="BE273" i="3"/>
  <c r="BI272" i="3"/>
  <c r="BH272" i="3"/>
  <c r="BG272" i="3"/>
  <c r="BF272" i="3"/>
  <c r="T272" i="3"/>
  <c r="R272" i="3"/>
  <c r="P272" i="3"/>
  <c r="BK272" i="3"/>
  <c r="J272" i="3"/>
  <c r="BE272" i="3"/>
  <c r="BI271" i="3"/>
  <c r="BH271" i="3"/>
  <c r="BG271" i="3"/>
  <c r="BF271" i="3"/>
  <c r="T271" i="3"/>
  <c r="R271" i="3"/>
  <c r="P271" i="3"/>
  <c r="BK271" i="3"/>
  <c r="J271" i="3"/>
  <c r="BE271" i="3" s="1"/>
  <c r="BI270" i="3"/>
  <c r="BH270" i="3"/>
  <c r="BG270" i="3"/>
  <c r="BF270" i="3"/>
  <c r="T270" i="3"/>
  <c r="R270" i="3"/>
  <c r="P270" i="3"/>
  <c r="BK270" i="3"/>
  <c r="J270" i="3"/>
  <c r="BE270" i="3"/>
  <c r="BI269" i="3"/>
  <c r="BH269" i="3"/>
  <c r="BG269" i="3"/>
  <c r="BF269" i="3"/>
  <c r="T269" i="3"/>
  <c r="R269" i="3"/>
  <c r="P269" i="3"/>
  <c r="BK269" i="3"/>
  <c r="J269" i="3"/>
  <c r="BE269" i="3"/>
  <c r="BI268" i="3"/>
  <c r="BH268" i="3"/>
  <c r="BG268" i="3"/>
  <c r="BF268" i="3"/>
  <c r="T268" i="3"/>
  <c r="R268" i="3"/>
  <c r="P268" i="3"/>
  <c r="BK268" i="3"/>
  <c r="J268" i="3"/>
  <c r="BE268" i="3"/>
  <c r="BI267" i="3"/>
  <c r="BH267" i="3"/>
  <c r="BG267" i="3"/>
  <c r="BF267" i="3"/>
  <c r="T267" i="3"/>
  <c r="R267" i="3"/>
  <c r="P267" i="3"/>
  <c r="BK267" i="3"/>
  <c r="J267" i="3"/>
  <c r="BE267" i="3" s="1"/>
  <c r="BI266" i="3"/>
  <c r="BH266" i="3"/>
  <c r="BG266" i="3"/>
  <c r="BF266" i="3"/>
  <c r="T266" i="3"/>
  <c r="R266" i="3"/>
  <c r="P266" i="3"/>
  <c r="BK266" i="3"/>
  <c r="J266" i="3"/>
  <c r="BE266" i="3"/>
  <c r="BI265" i="3"/>
  <c r="BH265" i="3"/>
  <c r="BG265" i="3"/>
  <c r="BF265" i="3"/>
  <c r="T265" i="3"/>
  <c r="R265" i="3"/>
  <c r="P265" i="3"/>
  <c r="BK265" i="3"/>
  <c r="J265" i="3"/>
  <c r="BE265" i="3"/>
  <c r="BI264" i="3"/>
  <c r="BH264" i="3"/>
  <c r="BG264" i="3"/>
  <c r="BF264" i="3"/>
  <c r="T264" i="3"/>
  <c r="R264" i="3"/>
  <c r="P264" i="3"/>
  <c r="BK264" i="3"/>
  <c r="J264" i="3"/>
  <c r="BE264" i="3"/>
  <c r="BI263" i="3"/>
  <c r="BH263" i="3"/>
  <c r="BG263" i="3"/>
  <c r="BF263" i="3"/>
  <c r="T263" i="3"/>
  <c r="R263" i="3"/>
  <c r="P263" i="3"/>
  <c r="BK263" i="3"/>
  <c r="J263" i="3"/>
  <c r="BE263" i="3" s="1"/>
  <c r="BI262" i="3"/>
  <c r="BH262" i="3"/>
  <c r="BG262" i="3"/>
  <c r="BF262" i="3"/>
  <c r="T262" i="3"/>
  <c r="R262" i="3"/>
  <c r="P262" i="3"/>
  <c r="BK262" i="3"/>
  <c r="J262" i="3"/>
  <c r="BE262" i="3"/>
  <c r="BI261" i="3"/>
  <c r="BH261" i="3"/>
  <c r="BG261" i="3"/>
  <c r="BF261" i="3"/>
  <c r="T261" i="3"/>
  <c r="R261" i="3"/>
  <c r="P261" i="3"/>
  <c r="BK261" i="3"/>
  <c r="J261" i="3"/>
  <c r="BE261" i="3"/>
  <c r="BI260" i="3"/>
  <c r="BH260" i="3"/>
  <c r="BG260" i="3"/>
  <c r="BF260" i="3"/>
  <c r="T260" i="3"/>
  <c r="R260" i="3"/>
  <c r="P260" i="3"/>
  <c r="BK260" i="3"/>
  <c r="J260" i="3"/>
  <c r="BE260" i="3"/>
  <c r="BI259" i="3"/>
  <c r="BH259" i="3"/>
  <c r="BG259" i="3"/>
  <c r="BF259" i="3"/>
  <c r="T259" i="3"/>
  <c r="R259" i="3"/>
  <c r="P259" i="3"/>
  <c r="BK259" i="3"/>
  <c r="J259" i="3"/>
  <c r="BE259" i="3" s="1"/>
  <c r="BI258" i="3"/>
  <c r="BH258" i="3"/>
  <c r="BG258" i="3"/>
  <c r="BF258" i="3"/>
  <c r="T258" i="3"/>
  <c r="R258" i="3"/>
  <c r="P258" i="3"/>
  <c r="BK258" i="3"/>
  <c r="J258" i="3"/>
  <c r="BE258" i="3"/>
  <c r="BI257" i="3"/>
  <c r="BH257" i="3"/>
  <c r="BG257" i="3"/>
  <c r="BF257" i="3"/>
  <c r="T257" i="3"/>
  <c r="R257" i="3"/>
  <c r="P257" i="3"/>
  <c r="BK257" i="3"/>
  <c r="J257" i="3"/>
  <c r="BE257" i="3"/>
  <c r="BI256" i="3"/>
  <c r="BH256" i="3"/>
  <c r="BG256" i="3"/>
  <c r="BF256" i="3"/>
  <c r="T256" i="3"/>
  <c r="R256" i="3"/>
  <c r="P256" i="3"/>
  <c r="BK256" i="3"/>
  <c r="J256" i="3"/>
  <c r="BE256" i="3"/>
  <c r="BI255" i="3"/>
  <c r="BH255" i="3"/>
  <c r="BG255" i="3"/>
  <c r="BF255" i="3"/>
  <c r="T255" i="3"/>
  <c r="R255" i="3"/>
  <c r="P255" i="3"/>
  <c r="BK255" i="3"/>
  <c r="J255" i="3"/>
  <c r="BE255" i="3" s="1"/>
  <c r="BI254" i="3"/>
  <c r="BH254" i="3"/>
  <c r="BG254" i="3"/>
  <c r="BF254" i="3"/>
  <c r="T254" i="3"/>
  <c r="R254" i="3"/>
  <c r="P254" i="3"/>
  <c r="BK254" i="3"/>
  <c r="J254" i="3"/>
  <c r="BE254" i="3"/>
  <c r="BI253" i="3"/>
  <c r="BH253" i="3"/>
  <c r="BG253" i="3"/>
  <c r="BF253" i="3"/>
  <c r="T253" i="3"/>
  <c r="R253" i="3"/>
  <c r="P253" i="3"/>
  <c r="BK253" i="3"/>
  <c r="J253" i="3"/>
  <c r="BE253" i="3"/>
  <c r="BI252" i="3"/>
  <c r="BH252" i="3"/>
  <c r="BG252" i="3"/>
  <c r="BF252" i="3"/>
  <c r="T252" i="3"/>
  <c r="R252" i="3"/>
  <c r="R250" i="3" s="1"/>
  <c r="P252" i="3"/>
  <c r="BK252" i="3"/>
  <c r="BK250" i="3" s="1"/>
  <c r="J250" i="3" s="1"/>
  <c r="J69" i="3" s="1"/>
  <c r="J252" i="3"/>
  <c r="BE252" i="3"/>
  <c r="BI251" i="3"/>
  <c r="BH251" i="3"/>
  <c r="BG251" i="3"/>
  <c r="BF251" i="3"/>
  <c r="T251" i="3"/>
  <c r="T250" i="3"/>
  <c r="R251" i="3"/>
  <c r="P251" i="3"/>
  <c r="P250" i="3" s="1"/>
  <c r="BK251" i="3"/>
  <c r="J251" i="3"/>
  <c r="BE251" i="3" s="1"/>
  <c r="BI249" i="3"/>
  <c r="BH249" i="3"/>
  <c r="BG249" i="3"/>
  <c r="BF249" i="3"/>
  <c r="T249" i="3"/>
  <c r="R249" i="3"/>
  <c r="P249" i="3"/>
  <c r="BK249" i="3"/>
  <c r="J249" i="3"/>
  <c r="BE249" i="3" s="1"/>
  <c r="BI248" i="3"/>
  <c r="BH248" i="3"/>
  <c r="BG248" i="3"/>
  <c r="BF248" i="3"/>
  <c r="T248" i="3"/>
  <c r="R248" i="3"/>
  <c r="P248" i="3"/>
  <c r="BK248" i="3"/>
  <c r="J248" i="3"/>
  <c r="BE248" i="3"/>
  <c r="BI247" i="3"/>
  <c r="BH247" i="3"/>
  <c r="BG247" i="3"/>
  <c r="BF247" i="3"/>
  <c r="T247" i="3"/>
  <c r="R247" i="3"/>
  <c r="P247" i="3"/>
  <c r="BK247" i="3"/>
  <c r="J247" i="3"/>
  <c r="BE247" i="3"/>
  <c r="BI246" i="3"/>
  <c r="BH246" i="3"/>
  <c r="BG246" i="3"/>
  <c r="BF246" i="3"/>
  <c r="T246" i="3"/>
  <c r="R246" i="3"/>
  <c r="P246" i="3"/>
  <c r="BK246" i="3"/>
  <c r="J246" i="3"/>
  <c r="BE246" i="3"/>
  <c r="BI245" i="3"/>
  <c r="BH245" i="3"/>
  <c r="BG245" i="3"/>
  <c r="BF245" i="3"/>
  <c r="T245" i="3"/>
  <c r="R245" i="3"/>
  <c r="P245" i="3"/>
  <c r="BK245" i="3"/>
  <c r="J245" i="3"/>
  <c r="BE245" i="3" s="1"/>
  <c r="BI243" i="3"/>
  <c r="BH243" i="3"/>
  <c r="BG243" i="3"/>
  <c r="BF243" i="3"/>
  <c r="T243" i="3"/>
  <c r="R243" i="3"/>
  <c r="P243" i="3"/>
  <c r="BK243" i="3"/>
  <c r="J243" i="3"/>
  <c r="BE243" i="3"/>
  <c r="BI241" i="3"/>
  <c r="BH241" i="3"/>
  <c r="BG241" i="3"/>
  <c r="BF241" i="3"/>
  <c r="T241" i="3"/>
  <c r="R241" i="3"/>
  <c r="P241" i="3"/>
  <c r="BK241" i="3"/>
  <c r="J241" i="3"/>
  <c r="BE241" i="3"/>
  <c r="BI239" i="3"/>
  <c r="BH239" i="3"/>
  <c r="BG239" i="3"/>
  <c r="BF239" i="3"/>
  <c r="T239" i="3"/>
  <c r="R239" i="3"/>
  <c r="P239" i="3"/>
  <c r="BK239" i="3"/>
  <c r="J239" i="3"/>
  <c r="BE239" i="3"/>
  <c r="BI238" i="3"/>
  <c r="BH238" i="3"/>
  <c r="BG238" i="3"/>
  <c r="BF238" i="3"/>
  <c r="T238" i="3"/>
  <c r="R238" i="3"/>
  <c r="P238" i="3"/>
  <c r="BK238" i="3"/>
  <c r="J238" i="3"/>
  <c r="BE238" i="3" s="1"/>
  <c r="BI237" i="3"/>
  <c r="BH237" i="3"/>
  <c r="BG237" i="3"/>
  <c r="BF237" i="3"/>
  <c r="T237" i="3"/>
  <c r="R237" i="3"/>
  <c r="P237" i="3"/>
  <c r="BK237" i="3"/>
  <c r="J237" i="3"/>
  <c r="BE237" i="3"/>
  <c r="BI236" i="3"/>
  <c r="BH236" i="3"/>
  <c r="BG236" i="3"/>
  <c r="BF236" i="3"/>
  <c r="T236" i="3"/>
  <c r="R236" i="3"/>
  <c r="P236" i="3"/>
  <c r="BK236" i="3"/>
  <c r="J236" i="3"/>
  <c r="BE236" i="3"/>
  <c r="BI235" i="3"/>
  <c r="BH235" i="3"/>
  <c r="BG235" i="3"/>
  <c r="BF235" i="3"/>
  <c r="T235" i="3"/>
  <c r="R235" i="3"/>
  <c r="P235" i="3"/>
  <c r="BK235" i="3"/>
  <c r="J235" i="3"/>
  <c r="BE235" i="3"/>
  <c r="BI234" i="3"/>
  <c r="BH234" i="3"/>
  <c r="BG234" i="3"/>
  <c r="BF234" i="3"/>
  <c r="T234" i="3"/>
  <c r="R234" i="3"/>
  <c r="P234" i="3"/>
  <c r="BK234" i="3"/>
  <c r="J234" i="3"/>
  <c r="BE234" i="3" s="1"/>
  <c r="BI233" i="3"/>
  <c r="BH233" i="3"/>
  <c r="BG233" i="3"/>
  <c r="BF233" i="3"/>
  <c r="T233" i="3"/>
  <c r="R233" i="3"/>
  <c r="P233" i="3"/>
  <c r="P229" i="3" s="1"/>
  <c r="BK233" i="3"/>
  <c r="J233" i="3"/>
  <c r="BE233" i="3"/>
  <c r="BI231" i="3"/>
  <c r="BH231" i="3"/>
  <c r="BG231" i="3"/>
  <c r="BF231" i="3"/>
  <c r="T231" i="3"/>
  <c r="T229" i="3" s="1"/>
  <c r="R231" i="3"/>
  <c r="P231" i="3"/>
  <c r="BK231" i="3"/>
  <c r="J231" i="3"/>
  <c r="BE231" i="3"/>
  <c r="BI230" i="3"/>
  <c r="BH230" i="3"/>
  <c r="BG230" i="3"/>
  <c r="BF230" i="3"/>
  <c r="T230" i="3"/>
  <c r="R230" i="3"/>
  <c r="R229" i="3"/>
  <c r="P230" i="3"/>
  <c r="BK230" i="3"/>
  <c r="BK229" i="3" s="1"/>
  <c r="J229" i="3" s="1"/>
  <c r="J68" i="3" s="1"/>
  <c r="J230" i="3"/>
  <c r="BE230" i="3" s="1"/>
  <c r="BI228" i="3"/>
  <c r="BH228" i="3"/>
  <c r="BG228" i="3"/>
  <c r="BF228" i="3"/>
  <c r="T228" i="3"/>
  <c r="R228" i="3"/>
  <c r="P228" i="3"/>
  <c r="BK228" i="3"/>
  <c r="J228" i="3"/>
  <c r="BE228" i="3"/>
  <c r="BI227" i="3"/>
  <c r="BH227" i="3"/>
  <c r="BG227" i="3"/>
  <c r="BF227" i="3"/>
  <c r="T227" i="3"/>
  <c r="R227" i="3"/>
  <c r="P227" i="3"/>
  <c r="BK227" i="3"/>
  <c r="J227" i="3"/>
  <c r="BE227" i="3" s="1"/>
  <c r="BI226" i="3"/>
  <c r="BH226" i="3"/>
  <c r="BG226" i="3"/>
  <c r="BF226" i="3"/>
  <c r="T226" i="3"/>
  <c r="R226" i="3"/>
  <c r="P226" i="3"/>
  <c r="BK226" i="3"/>
  <c r="J226" i="3"/>
  <c r="BE226" i="3"/>
  <c r="BI225" i="3"/>
  <c r="BH225" i="3"/>
  <c r="BG225" i="3"/>
  <c r="BF225" i="3"/>
  <c r="T225" i="3"/>
  <c r="R225" i="3"/>
  <c r="P225" i="3"/>
  <c r="BK225" i="3"/>
  <c r="J225" i="3"/>
  <c r="BE225" i="3"/>
  <c r="BI224" i="3"/>
  <c r="BH224" i="3"/>
  <c r="BG224" i="3"/>
  <c r="BF224" i="3"/>
  <c r="T224" i="3"/>
  <c r="R224" i="3"/>
  <c r="R222" i="3" s="1"/>
  <c r="P224" i="3"/>
  <c r="BK224" i="3"/>
  <c r="BK222" i="3" s="1"/>
  <c r="J222" i="3" s="1"/>
  <c r="J67" i="3" s="1"/>
  <c r="J224" i="3"/>
  <c r="BE224" i="3"/>
  <c r="BI223" i="3"/>
  <c r="BH223" i="3"/>
  <c r="BG223" i="3"/>
  <c r="BF223" i="3"/>
  <c r="T223" i="3"/>
  <c r="T222" i="3"/>
  <c r="R223" i="3"/>
  <c r="P223" i="3"/>
  <c r="P222" i="3" s="1"/>
  <c r="BK223" i="3"/>
  <c r="J223" i="3"/>
  <c r="BE223" i="3" s="1"/>
  <c r="BI221" i="3"/>
  <c r="BH221" i="3"/>
  <c r="BG221" i="3"/>
  <c r="BF221" i="3"/>
  <c r="T221" i="3"/>
  <c r="R221" i="3"/>
  <c r="P221" i="3"/>
  <c r="BK221" i="3"/>
  <c r="J221" i="3"/>
  <c r="BE221" i="3" s="1"/>
  <c r="BI219" i="3"/>
  <c r="BH219" i="3"/>
  <c r="BG219" i="3"/>
  <c r="BF219" i="3"/>
  <c r="T219" i="3"/>
  <c r="R219" i="3"/>
  <c r="P219" i="3"/>
  <c r="BK219" i="3"/>
  <c r="J219" i="3"/>
  <c r="BE219" i="3"/>
  <c r="BI218" i="3"/>
  <c r="BH218" i="3"/>
  <c r="BG218" i="3"/>
  <c r="BF218" i="3"/>
  <c r="T218" i="3"/>
  <c r="R218" i="3"/>
  <c r="P218" i="3"/>
  <c r="BK218" i="3"/>
  <c r="J218" i="3"/>
  <c r="BE218" i="3"/>
  <c r="BI217" i="3"/>
  <c r="BH217" i="3"/>
  <c r="BG217" i="3"/>
  <c r="BF217" i="3"/>
  <c r="T217" i="3"/>
  <c r="R217" i="3"/>
  <c r="P217" i="3"/>
  <c r="BK217" i="3"/>
  <c r="J217" i="3"/>
  <c r="BE217" i="3"/>
  <c r="BI216" i="3"/>
  <c r="BH216" i="3"/>
  <c r="BG216" i="3"/>
  <c r="BF216" i="3"/>
  <c r="T216" i="3"/>
  <c r="R216" i="3"/>
  <c r="P216" i="3"/>
  <c r="BK216" i="3"/>
  <c r="J216" i="3"/>
  <c r="BE216" i="3" s="1"/>
  <c r="BI215" i="3"/>
  <c r="BH215" i="3"/>
  <c r="BG215" i="3"/>
  <c r="BF215" i="3"/>
  <c r="T215" i="3"/>
  <c r="R215" i="3"/>
  <c r="P215" i="3"/>
  <c r="P210" i="3" s="1"/>
  <c r="BK215" i="3"/>
  <c r="J215" i="3"/>
  <c r="BE215" i="3"/>
  <c r="BI214" i="3"/>
  <c r="BH214" i="3"/>
  <c r="BG214" i="3"/>
  <c r="BF214" i="3"/>
  <c r="T214" i="3"/>
  <c r="R214" i="3"/>
  <c r="P214" i="3"/>
  <c r="BK214" i="3"/>
  <c r="J214" i="3"/>
  <c r="BE214" i="3"/>
  <c r="BI213" i="3"/>
  <c r="BH213" i="3"/>
  <c r="BG213" i="3"/>
  <c r="BF213" i="3"/>
  <c r="T213" i="3"/>
  <c r="R213" i="3"/>
  <c r="P213" i="3"/>
  <c r="BK213" i="3"/>
  <c r="J213" i="3"/>
  <c r="BE213" i="3"/>
  <c r="BI212" i="3"/>
  <c r="BH212" i="3"/>
  <c r="BG212" i="3"/>
  <c r="BF212" i="3"/>
  <c r="T212" i="3"/>
  <c r="T210" i="3" s="1"/>
  <c r="R212" i="3"/>
  <c r="P212" i="3"/>
  <c r="BK212" i="3"/>
  <c r="J212" i="3"/>
  <c r="BE212" i="3" s="1"/>
  <c r="BI211" i="3"/>
  <c r="BH211" i="3"/>
  <c r="BG211" i="3"/>
  <c r="BF211" i="3"/>
  <c r="T211" i="3"/>
  <c r="R211" i="3"/>
  <c r="R210" i="3" s="1"/>
  <c r="P211" i="3"/>
  <c r="BK211" i="3"/>
  <c r="BK210" i="3"/>
  <c r="J210" i="3" s="1"/>
  <c r="J66" i="3" s="1"/>
  <c r="J211" i="3"/>
  <c r="BE211" i="3"/>
  <c r="BI209" i="3"/>
  <c r="BH209" i="3"/>
  <c r="BG209" i="3"/>
  <c r="BF209" i="3"/>
  <c r="T209" i="3"/>
  <c r="R209" i="3"/>
  <c r="P209" i="3"/>
  <c r="P204" i="3" s="1"/>
  <c r="BK209" i="3"/>
  <c r="J209" i="3"/>
  <c r="BE209" i="3"/>
  <c r="BI208" i="3"/>
  <c r="BH208" i="3"/>
  <c r="BG208" i="3"/>
  <c r="BF208" i="3"/>
  <c r="T208" i="3"/>
  <c r="R208" i="3"/>
  <c r="P208" i="3"/>
  <c r="BK208" i="3"/>
  <c r="J208" i="3"/>
  <c r="BE208" i="3"/>
  <c r="BI207" i="3"/>
  <c r="BH207" i="3"/>
  <c r="BG207" i="3"/>
  <c r="BF207" i="3"/>
  <c r="T207" i="3"/>
  <c r="R207" i="3"/>
  <c r="P207" i="3"/>
  <c r="BK207" i="3"/>
  <c r="J207" i="3"/>
  <c r="BE207" i="3"/>
  <c r="BI206" i="3"/>
  <c r="BH206" i="3"/>
  <c r="BG206" i="3"/>
  <c r="BF206" i="3"/>
  <c r="T206" i="3"/>
  <c r="T204" i="3" s="1"/>
  <c r="R206" i="3"/>
  <c r="P206" i="3"/>
  <c r="BK206" i="3"/>
  <c r="J206" i="3"/>
  <c r="BE206" i="3" s="1"/>
  <c r="BI205" i="3"/>
  <c r="BH205" i="3"/>
  <c r="BG205" i="3"/>
  <c r="BF205" i="3"/>
  <c r="T205" i="3"/>
  <c r="R205" i="3"/>
  <c r="R204" i="3" s="1"/>
  <c r="P205" i="3"/>
  <c r="BK205" i="3"/>
  <c r="BK204" i="3"/>
  <c r="J204" i="3" s="1"/>
  <c r="J65" i="3" s="1"/>
  <c r="J205" i="3"/>
  <c r="BE205" i="3"/>
  <c r="BI203" i="3"/>
  <c r="BH203" i="3"/>
  <c r="BG203" i="3"/>
  <c r="BF203" i="3"/>
  <c r="T203" i="3"/>
  <c r="R203" i="3"/>
  <c r="P203" i="3"/>
  <c r="P198" i="3" s="1"/>
  <c r="BK203" i="3"/>
  <c r="J203" i="3"/>
  <c r="BE203" i="3"/>
  <c r="BI202" i="3"/>
  <c r="BH202" i="3"/>
  <c r="BG202" i="3"/>
  <c r="BF202" i="3"/>
  <c r="T202" i="3"/>
  <c r="R202" i="3"/>
  <c r="P202" i="3"/>
  <c r="BK202" i="3"/>
  <c r="J202" i="3"/>
  <c r="BE202" i="3"/>
  <c r="BI201" i="3"/>
  <c r="BH201" i="3"/>
  <c r="BG201" i="3"/>
  <c r="BF201" i="3"/>
  <c r="T201" i="3"/>
  <c r="R201" i="3"/>
  <c r="P201" i="3"/>
  <c r="BK201" i="3"/>
  <c r="J201" i="3"/>
  <c r="BE201" i="3"/>
  <c r="BI200" i="3"/>
  <c r="BH200" i="3"/>
  <c r="BG200" i="3"/>
  <c r="BF200" i="3"/>
  <c r="T200" i="3"/>
  <c r="T198" i="3" s="1"/>
  <c r="R200" i="3"/>
  <c r="P200" i="3"/>
  <c r="BK200" i="3"/>
  <c r="J200" i="3"/>
  <c r="BE200" i="3" s="1"/>
  <c r="BI199" i="3"/>
  <c r="BH199" i="3"/>
  <c r="BG199" i="3"/>
  <c r="BF199" i="3"/>
  <c r="T199" i="3"/>
  <c r="R199" i="3"/>
  <c r="R198" i="3" s="1"/>
  <c r="P199" i="3"/>
  <c r="BK199" i="3"/>
  <c r="BK198" i="3"/>
  <c r="J198" i="3" s="1"/>
  <c r="J64" i="3" s="1"/>
  <c r="J199" i="3"/>
  <c r="BE199" i="3"/>
  <c r="BI197" i="3"/>
  <c r="BH197" i="3"/>
  <c r="BG197" i="3"/>
  <c r="BF197" i="3"/>
  <c r="T197" i="3"/>
  <c r="R197" i="3"/>
  <c r="P197" i="3"/>
  <c r="BK197" i="3"/>
  <c r="J197" i="3"/>
  <c r="BE197" i="3"/>
  <c r="BI196" i="3"/>
  <c r="BH196" i="3"/>
  <c r="BG196" i="3"/>
  <c r="BF196" i="3"/>
  <c r="T196" i="3"/>
  <c r="R196" i="3"/>
  <c r="P196" i="3"/>
  <c r="BK196" i="3"/>
  <c r="J196" i="3"/>
  <c r="BE196" i="3"/>
  <c r="BI194" i="3"/>
  <c r="BH194" i="3"/>
  <c r="BG194" i="3"/>
  <c r="BF194" i="3"/>
  <c r="T194" i="3"/>
  <c r="R194" i="3"/>
  <c r="R192" i="3" s="1"/>
  <c r="P194" i="3"/>
  <c r="BK194" i="3"/>
  <c r="BK192" i="3" s="1"/>
  <c r="J192" i="3" s="1"/>
  <c r="J63" i="3" s="1"/>
  <c r="J194" i="3"/>
  <c r="BE194" i="3"/>
  <c r="BI193" i="3"/>
  <c r="BH193" i="3"/>
  <c r="BG193" i="3"/>
  <c r="BF193" i="3"/>
  <c r="T193" i="3"/>
  <c r="T192" i="3"/>
  <c r="R193" i="3"/>
  <c r="P193" i="3"/>
  <c r="P192" i="3" s="1"/>
  <c r="BK193" i="3"/>
  <c r="J193" i="3"/>
  <c r="BE193" i="3" s="1"/>
  <c r="BI191" i="3"/>
  <c r="BH191" i="3"/>
  <c r="BG191" i="3"/>
  <c r="BF191" i="3"/>
  <c r="T191" i="3"/>
  <c r="R191" i="3"/>
  <c r="P191" i="3"/>
  <c r="BK191" i="3"/>
  <c r="J191" i="3"/>
  <c r="BE191" i="3" s="1"/>
  <c r="BI190" i="3"/>
  <c r="BH190" i="3"/>
  <c r="BG190" i="3"/>
  <c r="BF190" i="3"/>
  <c r="T190" i="3"/>
  <c r="R190" i="3"/>
  <c r="P190" i="3"/>
  <c r="P185" i="3" s="1"/>
  <c r="BK190" i="3"/>
  <c r="J190" i="3"/>
  <c r="BE190" i="3"/>
  <c r="BI189" i="3"/>
  <c r="BH189" i="3"/>
  <c r="BG189" i="3"/>
  <c r="BF189" i="3"/>
  <c r="T189" i="3"/>
  <c r="R189" i="3"/>
  <c r="P189" i="3"/>
  <c r="BK189" i="3"/>
  <c r="J189" i="3"/>
  <c r="BE189" i="3"/>
  <c r="BI188" i="3"/>
  <c r="BH188" i="3"/>
  <c r="BG188" i="3"/>
  <c r="BF188" i="3"/>
  <c r="T188" i="3"/>
  <c r="R188" i="3"/>
  <c r="P188" i="3"/>
  <c r="BK188" i="3"/>
  <c r="J188" i="3"/>
  <c r="BE188" i="3"/>
  <c r="BI187" i="3"/>
  <c r="BH187" i="3"/>
  <c r="BG187" i="3"/>
  <c r="BF187" i="3"/>
  <c r="T187" i="3"/>
  <c r="T185" i="3" s="1"/>
  <c r="R187" i="3"/>
  <c r="P187" i="3"/>
  <c r="BK187" i="3"/>
  <c r="J187" i="3"/>
  <c r="BE187" i="3" s="1"/>
  <c r="BI186" i="3"/>
  <c r="BH186" i="3"/>
  <c r="BG186" i="3"/>
  <c r="BF186" i="3"/>
  <c r="T186" i="3"/>
  <c r="R186" i="3"/>
  <c r="R185" i="3" s="1"/>
  <c r="P186" i="3"/>
  <c r="BK186" i="3"/>
  <c r="BK185" i="3"/>
  <c r="J185" i="3" s="1"/>
  <c r="J62" i="3" s="1"/>
  <c r="J186" i="3"/>
  <c r="BE186" i="3"/>
  <c r="BI184" i="3"/>
  <c r="BH184" i="3"/>
  <c r="BG184" i="3"/>
  <c r="BF184" i="3"/>
  <c r="T184" i="3"/>
  <c r="R184" i="3"/>
  <c r="P184" i="3"/>
  <c r="BK184" i="3"/>
  <c r="J184" i="3"/>
  <c r="BE184" i="3"/>
  <c r="BI182" i="3"/>
  <c r="BH182" i="3"/>
  <c r="BG182" i="3"/>
  <c r="BF182" i="3"/>
  <c r="T182" i="3"/>
  <c r="R182" i="3"/>
  <c r="P182" i="3"/>
  <c r="BK182" i="3"/>
  <c r="J182" i="3"/>
  <c r="BE182" i="3"/>
  <c r="BI180" i="3"/>
  <c r="BH180" i="3"/>
  <c r="BG180" i="3"/>
  <c r="BF180" i="3"/>
  <c r="T180" i="3"/>
  <c r="R180" i="3"/>
  <c r="R177" i="3" s="1"/>
  <c r="P180" i="3"/>
  <c r="BK180" i="3"/>
  <c r="BK177" i="3" s="1"/>
  <c r="J177" i="3" s="1"/>
  <c r="J61" i="3" s="1"/>
  <c r="J180" i="3"/>
  <c r="BE180" i="3"/>
  <c r="BI178" i="3"/>
  <c r="BH178" i="3"/>
  <c r="BG178" i="3"/>
  <c r="BF178" i="3"/>
  <c r="T178" i="3"/>
  <c r="T177" i="3"/>
  <c r="R178" i="3"/>
  <c r="P178" i="3"/>
  <c r="P177" i="3" s="1"/>
  <c r="BK178" i="3"/>
  <c r="J178" i="3"/>
  <c r="BE178" i="3" s="1"/>
  <c r="BI176" i="3"/>
  <c r="BH176" i="3"/>
  <c r="BG176" i="3"/>
  <c r="BF176" i="3"/>
  <c r="T176" i="3"/>
  <c r="R176" i="3"/>
  <c r="P176" i="3"/>
  <c r="BK176" i="3"/>
  <c r="J176" i="3"/>
  <c r="BE176" i="3" s="1"/>
  <c r="BI174" i="3"/>
  <c r="BH174" i="3"/>
  <c r="BG174" i="3"/>
  <c r="BF174" i="3"/>
  <c r="T174" i="3"/>
  <c r="R174" i="3"/>
  <c r="P174" i="3"/>
  <c r="BK174" i="3"/>
  <c r="J174" i="3"/>
  <c r="BE174" i="3"/>
  <c r="BI172" i="3"/>
  <c r="BH172" i="3"/>
  <c r="BG172" i="3"/>
  <c r="BF172" i="3"/>
  <c r="T172" i="3"/>
  <c r="R172" i="3"/>
  <c r="P172" i="3"/>
  <c r="BK172" i="3"/>
  <c r="J172" i="3"/>
  <c r="BE172" i="3"/>
  <c r="BI170" i="3"/>
  <c r="BH170" i="3"/>
  <c r="BG170" i="3"/>
  <c r="BF170" i="3"/>
  <c r="T170" i="3"/>
  <c r="R170" i="3"/>
  <c r="P170" i="3"/>
  <c r="BK170" i="3"/>
  <c r="J170" i="3"/>
  <c r="BE170" i="3"/>
  <c r="BI168" i="3"/>
  <c r="BH168" i="3"/>
  <c r="BG168" i="3"/>
  <c r="BF168" i="3"/>
  <c r="T168" i="3"/>
  <c r="R168" i="3"/>
  <c r="P168" i="3"/>
  <c r="BK168" i="3"/>
  <c r="J168" i="3"/>
  <c r="BE168" i="3" s="1"/>
  <c r="BI166" i="3"/>
  <c r="BH166" i="3"/>
  <c r="BG166" i="3"/>
  <c r="BF166" i="3"/>
  <c r="T166" i="3"/>
  <c r="R166" i="3"/>
  <c r="P166" i="3"/>
  <c r="BK166" i="3"/>
  <c r="J166" i="3"/>
  <c r="BE166" i="3"/>
  <c r="BI164" i="3"/>
  <c r="BH164" i="3"/>
  <c r="BG164" i="3"/>
  <c r="BF164" i="3"/>
  <c r="T164" i="3"/>
  <c r="R164" i="3"/>
  <c r="P164" i="3"/>
  <c r="BK164" i="3"/>
  <c r="J164" i="3"/>
  <c r="BE164" i="3"/>
  <c r="BI162" i="3"/>
  <c r="BH162" i="3"/>
  <c r="BG162" i="3"/>
  <c r="BF162" i="3"/>
  <c r="T162" i="3"/>
  <c r="R162" i="3"/>
  <c r="P162" i="3"/>
  <c r="BK162" i="3"/>
  <c r="BK155" i="3" s="1"/>
  <c r="J155" i="3" s="1"/>
  <c r="J60" i="3" s="1"/>
  <c r="J162" i="3"/>
  <c r="BE162" i="3"/>
  <c r="BI160" i="3"/>
  <c r="BH160" i="3"/>
  <c r="BG160" i="3"/>
  <c r="BF160" i="3"/>
  <c r="T160" i="3"/>
  <c r="R160" i="3"/>
  <c r="R155" i="3" s="1"/>
  <c r="P160" i="3"/>
  <c r="BK160" i="3"/>
  <c r="J160" i="3"/>
  <c r="BE160" i="3" s="1"/>
  <c r="BI158" i="3"/>
  <c r="BH158" i="3"/>
  <c r="BG158" i="3"/>
  <c r="BF158" i="3"/>
  <c r="T158" i="3"/>
  <c r="R158" i="3"/>
  <c r="P158" i="3"/>
  <c r="BK158" i="3"/>
  <c r="J158" i="3"/>
  <c r="BE158" i="3"/>
  <c r="BI156" i="3"/>
  <c r="BH156" i="3"/>
  <c r="BG156" i="3"/>
  <c r="BF156" i="3"/>
  <c r="T156" i="3"/>
  <c r="T155" i="3" s="1"/>
  <c r="R156" i="3"/>
  <c r="P156" i="3"/>
  <c r="P155" i="3"/>
  <c r="BK156" i="3"/>
  <c r="J156" i="3"/>
  <c r="BE156" i="3"/>
  <c r="BI153" i="3"/>
  <c r="BH153" i="3"/>
  <c r="BG153" i="3"/>
  <c r="BF153" i="3"/>
  <c r="T153" i="3"/>
  <c r="R153" i="3"/>
  <c r="P153" i="3"/>
  <c r="BK153" i="3"/>
  <c r="J153" i="3"/>
  <c r="BE153" i="3"/>
  <c r="BI152" i="3"/>
  <c r="BH152" i="3"/>
  <c r="BG152" i="3"/>
  <c r="BF152" i="3"/>
  <c r="T152" i="3"/>
  <c r="R152" i="3"/>
  <c r="P152" i="3"/>
  <c r="BK152" i="3"/>
  <c r="BK149" i="3" s="1"/>
  <c r="J149" i="3" s="1"/>
  <c r="J59" i="3" s="1"/>
  <c r="J152" i="3"/>
  <c r="BE152" i="3"/>
  <c r="BI151" i="3"/>
  <c r="BH151" i="3"/>
  <c r="BG151" i="3"/>
  <c r="BF151" i="3"/>
  <c r="T151" i="3"/>
  <c r="T149" i="3" s="1"/>
  <c r="R151" i="3"/>
  <c r="P151" i="3"/>
  <c r="BK151" i="3"/>
  <c r="J151" i="3"/>
  <c r="BE151" i="3" s="1"/>
  <c r="BI150" i="3"/>
  <c r="BH150" i="3"/>
  <c r="BG150" i="3"/>
  <c r="BF150" i="3"/>
  <c r="T150" i="3"/>
  <c r="R150" i="3"/>
  <c r="R149" i="3" s="1"/>
  <c r="P150" i="3"/>
  <c r="P149" i="3"/>
  <c r="BK150" i="3"/>
  <c r="J150" i="3"/>
  <c r="BE150" i="3"/>
  <c r="BI147" i="3"/>
  <c r="BH147" i="3"/>
  <c r="BG147" i="3"/>
  <c r="BF147" i="3"/>
  <c r="T147" i="3"/>
  <c r="R147" i="3"/>
  <c r="P147" i="3"/>
  <c r="BK147" i="3"/>
  <c r="J147" i="3"/>
  <c r="BE147" i="3"/>
  <c r="BI146" i="3"/>
  <c r="BH146" i="3"/>
  <c r="BG146" i="3"/>
  <c r="BF146" i="3"/>
  <c r="T146" i="3"/>
  <c r="R146" i="3"/>
  <c r="P146" i="3"/>
  <c r="BK146" i="3"/>
  <c r="J146" i="3"/>
  <c r="BE146" i="3"/>
  <c r="BI145" i="3"/>
  <c r="BH145" i="3"/>
  <c r="BG145" i="3"/>
  <c r="BF145" i="3"/>
  <c r="T145" i="3"/>
  <c r="R145" i="3"/>
  <c r="P145" i="3"/>
  <c r="BK145" i="3"/>
  <c r="J145" i="3"/>
  <c r="BE145" i="3"/>
  <c r="BI144" i="3"/>
  <c r="BH144" i="3"/>
  <c r="BG144" i="3"/>
  <c r="BF144" i="3"/>
  <c r="T144" i="3"/>
  <c r="R144" i="3"/>
  <c r="P144" i="3"/>
  <c r="BK144" i="3"/>
  <c r="J144" i="3"/>
  <c r="BE144" i="3" s="1"/>
  <c r="BI142" i="3"/>
  <c r="BH142" i="3"/>
  <c r="BG142" i="3"/>
  <c r="BF142" i="3"/>
  <c r="T142" i="3"/>
  <c r="R142" i="3"/>
  <c r="P142" i="3"/>
  <c r="BK142" i="3"/>
  <c r="J142" i="3"/>
  <c r="BE142" i="3"/>
  <c r="BI141" i="3"/>
  <c r="BH141" i="3"/>
  <c r="BG141" i="3"/>
  <c r="BF141" i="3"/>
  <c r="T141" i="3"/>
  <c r="R141" i="3"/>
  <c r="P141" i="3"/>
  <c r="BK141" i="3"/>
  <c r="J141" i="3"/>
  <c r="BE141" i="3"/>
  <c r="BI140" i="3"/>
  <c r="BH140" i="3"/>
  <c r="BG140" i="3"/>
  <c r="BF140" i="3"/>
  <c r="T140" i="3"/>
  <c r="R140" i="3"/>
  <c r="P140" i="3"/>
  <c r="BK140" i="3"/>
  <c r="J140" i="3"/>
  <c r="BE140" i="3"/>
  <c r="BI139" i="3"/>
  <c r="BH139" i="3"/>
  <c r="BG139" i="3"/>
  <c r="BF139" i="3"/>
  <c r="T139" i="3"/>
  <c r="R139" i="3"/>
  <c r="P139" i="3"/>
  <c r="BK139" i="3"/>
  <c r="J139" i="3"/>
  <c r="BE139" i="3" s="1"/>
  <c r="BI138" i="3"/>
  <c r="BH138" i="3"/>
  <c r="BG138" i="3"/>
  <c r="BF138" i="3"/>
  <c r="T138" i="3"/>
  <c r="R138" i="3"/>
  <c r="P138" i="3"/>
  <c r="BK138" i="3"/>
  <c r="J138" i="3"/>
  <c r="BE138" i="3"/>
  <c r="BI136" i="3"/>
  <c r="BH136" i="3"/>
  <c r="BG136" i="3"/>
  <c r="BF136" i="3"/>
  <c r="T136" i="3"/>
  <c r="R136" i="3"/>
  <c r="P136" i="3"/>
  <c r="BK136" i="3"/>
  <c r="J136" i="3"/>
  <c r="BE136" i="3"/>
  <c r="BI134" i="3"/>
  <c r="BH134" i="3"/>
  <c r="BG134" i="3"/>
  <c r="BF134" i="3"/>
  <c r="T134" i="3"/>
  <c r="R134" i="3"/>
  <c r="P134" i="3"/>
  <c r="BK134" i="3"/>
  <c r="J134" i="3"/>
  <c r="BE134" i="3"/>
  <c r="BI132" i="3"/>
  <c r="BH132" i="3"/>
  <c r="BG132" i="3"/>
  <c r="BF132" i="3"/>
  <c r="T132" i="3"/>
  <c r="R132" i="3"/>
  <c r="P132" i="3"/>
  <c r="BK132" i="3"/>
  <c r="J132" i="3"/>
  <c r="BE132" i="3" s="1"/>
  <c r="BI130" i="3"/>
  <c r="BH130" i="3"/>
  <c r="BG130" i="3"/>
  <c r="BF130" i="3"/>
  <c r="T130" i="3"/>
  <c r="R130" i="3"/>
  <c r="P130" i="3"/>
  <c r="BK130" i="3"/>
  <c r="J130" i="3"/>
  <c r="BE130" i="3"/>
  <c r="BI128" i="3"/>
  <c r="BH128" i="3"/>
  <c r="BG128" i="3"/>
  <c r="BF128" i="3"/>
  <c r="T128" i="3"/>
  <c r="R128" i="3"/>
  <c r="P128" i="3"/>
  <c r="BK128" i="3"/>
  <c r="J128" i="3"/>
  <c r="BE128" i="3"/>
  <c r="BI126" i="3"/>
  <c r="BH126" i="3"/>
  <c r="BG126" i="3"/>
  <c r="BF126" i="3"/>
  <c r="T126" i="3"/>
  <c r="R126" i="3"/>
  <c r="P126" i="3"/>
  <c r="BK126" i="3"/>
  <c r="J126" i="3"/>
  <c r="BE126" i="3"/>
  <c r="BI124" i="3"/>
  <c r="BH124" i="3"/>
  <c r="BG124" i="3"/>
  <c r="BF124" i="3"/>
  <c r="T124" i="3"/>
  <c r="R124" i="3"/>
  <c r="P124" i="3"/>
  <c r="BK124" i="3"/>
  <c r="J124" i="3"/>
  <c r="BE124" i="3" s="1"/>
  <c r="BI123" i="3"/>
  <c r="BH123" i="3"/>
  <c r="BG123" i="3"/>
  <c r="BF123" i="3"/>
  <c r="T123" i="3"/>
  <c r="R123" i="3"/>
  <c r="P123" i="3"/>
  <c r="BK123" i="3"/>
  <c r="J123" i="3"/>
  <c r="BE123" i="3"/>
  <c r="BI121" i="3"/>
  <c r="BH121" i="3"/>
  <c r="BG121" i="3"/>
  <c r="BF121" i="3"/>
  <c r="T121" i="3"/>
  <c r="R121" i="3"/>
  <c r="P121" i="3"/>
  <c r="BK121" i="3"/>
  <c r="J121" i="3"/>
  <c r="BE121" i="3"/>
  <c r="BI119" i="3"/>
  <c r="BH119" i="3"/>
  <c r="BG119" i="3"/>
  <c r="BF119" i="3"/>
  <c r="T119" i="3"/>
  <c r="R119" i="3"/>
  <c r="P119" i="3"/>
  <c r="BK119" i="3"/>
  <c r="J119" i="3"/>
  <c r="BE119" i="3"/>
  <c r="BI118" i="3"/>
  <c r="BH118" i="3"/>
  <c r="BG118" i="3"/>
  <c r="BF118" i="3"/>
  <c r="T118" i="3"/>
  <c r="R118" i="3"/>
  <c r="P118" i="3"/>
  <c r="BK118" i="3"/>
  <c r="J118" i="3"/>
  <c r="BE118" i="3" s="1"/>
  <c r="BI116" i="3"/>
  <c r="BH116" i="3"/>
  <c r="BG116" i="3"/>
  <c r="BF116" i="3"/>
  <c r="T116" i="3"/>
  <c r="R116" i="3"/>
  <c r="P116" i="3"/>
  <c r="BK116" i="3"/>
  <c r="J116" i="3"/>
  <c r="BE116" i="3"/>
  <c r="BI114" i="3"/>
  <c r="BH114" i="3"/>
  <c r="BG114" i="3"/>
  <c r="BF114" i="3"/>
  <c r="T114" i="3"/>
  <c r="R114" i="3"/>
  <c r="P114" i="3"/>
  <c r="BK114" i="3"/>
  <c r="J114" i="3"/>
  <c r="BE114" i="3"/>
  <c r="BI112" i="3"/>
  <c r="BH112" i="3"/>
  <c r="BG112" i="3"/>
  <c r="BF112" i="3"/>
  <c r="T112" i="3"/>
  <c r="R112" i="3"/>
  <c r="P112" i="3"/>
  <c r="BK112" i="3"/>
  <c r="J112" i="3"/>
  <c r="BE112" i="3"/>
  <c r="BI111" i="3"/>
  <c r="BH111" i="3"/>
  <c r="BG111" i="3"/>
  <c r="BF111" i="3"/>
  <c r="T111" i="3"/>
  <c r="R111" i="3"/>
  <c r="P111" i="3"/>
  <c r="BK111" i="3"/>
  <c r="J111" i="3"/>
  <c r="BE111" i="3" s="1"/>
  <c r="BI109" i="3"/>
  <c r="BH109" i="3"/>
  <c r="BG109" i="3"/>
  <c r="BF109" i="3"/>
  <c r="T109" i="3"/>
  <c r="R109" i="3"/>
  <c r="P109" i="3"/>
  <c r="BK109" i="3"/>
  <c r="J109" i="3"/>
  <c r="BE109" i="3"/>
  <c r="BI107" i="3"/>
  <c r="BH107" i="3"/>
  <c r="BG107" i="3"/>
  <c r="BF107" i="3"/>
  <c r="T107" i="3"/>
  <c r="R107" i="3"/>
  <c r="P107" i="3"/>
  <c r="BK107" i="3"/>
  <c r="J107" i="3"/>
  <c r="BE107" i="3"/>
  <c r="BI106" i="3"/>
  <c r="BH106" i="3"/>
  <c r="BG106" i="3"/>
  <c r="BF106" i="3"/>
  <c r="T106" i="3"/>
  <c r="R106" i="3"/>
  <c r="P106" i="3"/>
  <c r="BK106" i="3"/>
  <c r="J106" i="3"/>
  <c r="BE106" i="3"/>
  <c r="BI105" i="3"/>
  <c r="BH105" i="3"/>
  <c r="BG105" i="3"/>
  <c r="BF105" i="3"/>
  <c r="T105" i="3"/>
  <c r="R105" i="3"/>
  <c r="P105" i="3"/>
  <c r="BK105" i="3"/>
  <c r="J105" i="3"/>
  <c r="BE105" i="3" s="1"/>
  <c r="BI104" i="3"/>
  <c r="BH104" i="3"/>
  <c r="BG104" i="3"/>
  <c r="BF104" i="3"/>
  <c r="T104" i="3"/>
  <c r="R104" i="3"/>
  <c r="P104" i="3"/>
  <c r="BK104" i="3"/>
  <c r="J104" i="3"/>
  <c r="BE104" i="3"/>
  <c r="BI103" i="3"/>
  <c r="BH103" i="3"/>
  <c r="F33" i="3" s="1"/>
  <c r="BC53" i="1" s="1"/>
  <c r="BG103" i="3"/>
  <c r="BF103" i="3"/>
  <c r="T103" i="3"/>
  <c r="T98" i="3" s="1"/>
  <c r="R103" i="3"/>
  <c r="P103" i="3"/>
  <c r="BK103" i="3"/>
  <c r="J103" i="3"/>
  <c r="BE103" i="3"/>
  <c r="BI102" i="3"/>
  <c r="BH102" i="3"/>
  <c r="BG102" i="3"/>
  <c r="F32" i="3" s="1"/>
  <c r="BB53" i="1" s="1"/>
  <c r="BF102" i="3"/>
  <c r="T102" i="3"/>
  <c r="R102" i="3"/>
  <c r="P102" i="3"/>
  <c r="BK102" i="3"/>
  <c r="BK98" i="3" s="1"/>
  <c r="J102" i="3"/>
  <c r="BE102" i="3"/>
  <c r="BI101" i="3"/>
  <c r="BH101" i="3"/>
  <c r="BG101" i="3"/>
  <c r="BF101" i="3"/>
  <c r="T101" i="3"/>
  <c r="R101" i="3"/>
  <c r="R98" i="3" s="1"/>
  <c r="P101" i="3"/>
  <c r="BK101" i="3"/>
  <c r="J101" i="3"/>
  <c r="BE101" i="3" s="1"/>
  <c r="BI100" i="3"/>
  <c r="BH100" i="3"/>
  <c r="BG100" i="3"/>
  <c r="BF100" i="3"/>
  <c r="T100" i="3"/>
  <c r="R100" i="3"/>
  <c r="P100" i="3"/>
  <c r="P98" i="3" s="1"/>
  <c r="BK100" i="3"/>
  <c r="J100" i="3"/>
  <c r="BE100" i="3"/>
  <c r="BI99" i="3"/>
  <c r="F34" i="3"/>
  <c r="BD53" i="1" s="1"/>
  <c r="BH99" i="3"/>
  <c r="BG99" i="3"/>
  <c r="BF99" i="3"/>
  <c r="J31" i="3" s="1"/>
  <c r="AW53" i="1" s="1"/>
  <c r="T99" i="3"/>
  <c r="R99" i="3"/>
  <c r="P99" i="3"/>
  <c r="BK99" i="3"/>
  <c r="J99" i="3"/>
  <c r="BE99" i="3"/>
  <c r="J92" i="3"/>
  <c r="F92" i="3"/>
  <c r="F90" i="3"/>
  <c r="E88" i="3"/>
  <c r="J51" i="3"/>
  <c r="F51" i="3"/>
  <c r="F49" i="3"/>
  <c r="E47" i="3"/>
  <c r="J18" i="3"/>
  <c r="E18" i="3"/>
  <c r="F93" i="3" s="1"/>
  <c r="F52" i="3"/>
  <c r="J17" i="3"/>
  <c r="J12" i="3"/>
  <c r="J49" i="3" s="1"/>
  <c r="J90" i="3"/>
  <c r="E7" i="3"/>
  <c r="E86" i="3"/>
  <c r="E45" i="3"/>
  <c r="AY52" i="1"/>
  <c r="AX52" i="1"/>
  <c r="BI149" i="2"/>
  <c r="BH149" i="2"/>
  <c r="BG149" i="2"/>
  <c r="BF149" i="2"/>
  <c r="T149" i="2"/>
  <c r="T148" i="2" s="1"/>
  <c r="T147" i="2" s="1"/>
  <c r="R149" i="2"/>
  <c r="R148" i="2"/>
  <c r="R147" i="2"/>
  <c r="P149" i="2"/>
  <c r="P148" i="2"/>
  <c r="P147" i="2"/>
  <c r="BK149" i="2"/>
  <c r="BK148" i="2"/>
  <c r="J148" i="2" s="1"/>
  <c r="J63" i="2" s="1"/>
  <c r="J149" i="2"/>
  <c r="BE149" i="2"/>
  <c r="BI146" i="2"/>
  <c r="BH146" i="2"/>
  <c r="BG146" i="2"/>
  <c r="BF146" i="2"/>
  <c r="T146" i="2"/>
  <c r="R146" i="2"/>
  <c r="P146" i="2"/>
  <c r="BK146" i="2"/>
  <c r="J146" i="2"/>
  <c r="BE146" i="2" s="1"/>
  <c r="BI144" i="2"/>
  <c r="BH144" i="2"/>
  <c r="BG144" i="2"/>
  <c r="BF144" i="2"/>
  <c r="T144" i="2"/>
  <c r="R144" i="2"/>
  <c r="P144" i="2"/>
  <c r="BK144" i="2"/>
  <c r="J144" i="2"/>
  <c r="BE144" i="2"/>
  <c r="BI142" i="2"/>
  <c r="BH142" i="2"/>
  <c r="BG142" i="2"/>
  <c r="BF142" i="2"/>
  <c r="T142" i="2"/>
  <c r="R142" i="2"/>
  <c r="P142" i="2"/>
  <c r="BK142" i="2"/>
  <c r="J142" i="2"/>
  <c r="BE142" i="2"/>
  <c r="BI140" i="2"/>
  <c r="BH140" i="2"/>
  <c r="BG140" i="2"/>
  <c r="BF140" i="2"/>
  <c r="T140" i="2"/>
  <c r="R140" i="2"/>
  <c r="P140" i="2"/>
  <c r="BK140" i="2"/>
  <c r="J140" i="2"/>
  <c r="BE140" i="2" s="1"/>
  <c r="BI139" i="2"/>
  <c r="BH139" i="2"/>
  <c r="BG139" i="2"/>
  <c r="BF139" i="2"/>
  <c r="T139" i="2"/>
  <c r="R139" i="2"/>
  <c r="P139" i="2"/>
  <c r="BK139" i="2"/>
  <c r="J139" i="2"/>
  <c r="BE139" i="2" s="1"/>
  <c r="BI138" i="2"/>
  <c r="BH138" i="2"/>
  <c r="BG138" i="2"/>
  <c r="BF138" i="2"/>
  <c r="T138" i="2"/>
  <c r="R138" i="2"/>
  <c r="P138" i="2"/>
  <c r="BK138" i="2"/>
  <c r="J138" i="2"/>
  <c r="BE138" i="2"/>
  <c r="BI137" i="2"/>
  <c r="BH137" i="2"/>
  <c r="BG137" i="2"/>
  <c r="BF137" i="2"/>
  <c r="T137" i="2"/>
  <c r="R137" i="2"/>
  <c r="P137" i="2"/>
  <c r="BK137" i="2"/>
  <c r="J137" i="2"/>
  <c r="BE137" i="2"/>
  <c r="BI135" i="2"/>
  <c r="BH135" i="2"/>
  <c r="BG135" i="2"/>
  <c r="BF135" i="2"/>
  <c r="T135" i="2"/>
  <c r="R135" i="2"/>
  <c r="P135" i="2"/>
  <c r="BK135" i="2"/>
  <c r="J135" i="2"/>
  <c r="BE135" i="2"/>
  <c r="BI134" i="2"/>
  <c r="BH134" i="2"/>
  <c r="BG134" i="2"/>
  <c r="BF134" i="2"/>
  <c r="T134" i="2"/>
  <c r="R134" i="2"/>
  <c r="P134" i="2"/>
  <c r="BK134" i="2"/>
  <c r="J134" i="2"/>
  <c r="BE134" i="2" s="1"/>
  <c r="BI132" i="2"/>
  <c r="BH132" i="2"/>
  <c r="BG132" i="2"/>
  <c r="BF132" i="2"/>
  <c r="T132" i="2"/>
  <c r="R132" i="2"/>
  <c r="P132" i="2"/>
  <c r="P123" i="2" s="1"/>
  <c r="BK132" i="2"/>
  <c r="J132" i="2"/>
  <c r="BE132" i="2"/>
  <c r="BI130" i="2"/>
  <c r="BH130" i="2"/>
  <c r="BG130" i="2"/>
  <c r="BF130" i="2"/>
  <c r="T130" i="2"/>
  <c r="T123" i="2" s="1"/>
  <c r="R130" i="2"/>
  <c r="P130" i="2"/>
  <c r="BK130" i="2"/>
  <c r="J130" i="2"/>
  <c r="BE130" i="2"/>
  <c r="BI128" i="2"/>
  <c r="BH128" i="2"/>
  <c r="BG128" i="2"/>
  <c r="BF128" i="2"/>
  <c r="T128" i="2"/>
  <c r="R128" i="2"/>
  <c r="P128" i="2"/>
  <c r="BK128" i="2"/>
  <c r="J128" i="2"/>
  <c r="BE128" i="2"/>
  <c r="BI126" i="2"/>
  <c r="BH126" i="2"/>
  <c r="BG126" i="2"/>
  <c r="BF126" i="2"/>
  <c r="T126" i="2"/>
  <c r="R126" i="2"/>
  <c r="P126" i="2"/>
  <c r="BK126" i="2"/>
  <c r="BK123" i="2" s="1"/>
  <c r="J123" i="2" s="1"/>
  <c r="J61" i="2" s="1"/>
  <c r="J126" i="2"/>
  <c r="BE126" i="2" s="1"/>
  <c r="BI124" i="2"/>
  <c r="BH124" i="2"/>
  <c r="BG124" i="2"/>
  <c r="BF124" i="2"/>
  <c r="T124" i="2"/>
  <c r="R124" i="2"/>
  <c r="R123" i="2" s="1"/>
  <c r="P124" i="2"/>
  <c r="BK124" i="2"/>
  <c r="J124" i="2"/>
  <c r="BE124" i="2"/>
  <c r="BI122" i="2"/>
  <c r="BH122" i="2"/>
  <c r="BG122" i="2"/>
  <c r="BF122" i="2"/>
  <c r="T122" i="2"/>
  <c r="R122" i="2"/>
  <c r="P122" i="2"/>
  <c r="BK122" i="2"/>
  <c r="J122" i="2"/>
  <c r="BE122" i="2"/>
  <c r="BI121" i="2"/>
  <c r="BH121" i="2"/>
  <c r="BG121" i="2"/>
  <c r="BF121" i="2"/>
  <c r="T121" i="2"/>
  <c r="R121" i="2"/>
  <c r="P121" i="2"/>
  <c r="BK121" i="2"/>
  <c r="J121" i="2"/>
  <c r="BE121" i="2"/>
  <c r="BI120" i="2"/>
  <c r="BH120" i="2"/>
  <c r="BG120" i="2"/>
  <c r="BF120" i="2"/>
  <c r="T120" i="2"/>
  <c r="R120" i="2"/>
  <c r="P120" i="2"/>
  <c r="BK120" i="2"/>
  <c r="J120" i="2"/>
  <c r="BE120" i="2"/>
  <c r="BI119" i="2"/>
  <c r="BH119" i="2"/>
  <c r="BG119" i="2"/>
  <c r="BF119" i="2"/>
  <c r="T119" i="2"/>
  <c r="R119" i="2"/>
  <c r="P119" i="2"/>
  <c r="BK119" i="2"/>
  <c r="J119" i="2"/>
  <c r="BE119" i="2" s="1"/>
  <c r="BI117" i="2"/>
  <c r="BH117" i="2"/>
  <c r="BG117" i="2"/>
  <c r="BF117" i="2"/>
  <c r="T117" i="2"/>
  <c r="R117" i="2"/>
  <c r="P117" i="2"/>
  <c r="P108" i="2" s="1"/>
  <c r="BK117" i="2"/>
  <c r="J117" i="2"/>
  <c r="BE117" i="2"/>
  <c r="BI115" i="2"/>
  <c r="BH115" i="2"/>
  <c r="BG115" i="2"/>
  <c r="BF115" i="2"/>
  <c r="T115" i="2"/>
  <c r="T108" i="2" s="1"/>
  <c r="R115" i="2"/>
  <c r="P115" i="2"/>
  <c r="BK115" i="2"/>
  <c r="J115" i="2"/>
  <c r="BE115" i="2"/>
  <c r="BI113" i="2"/>
  <c r="BH113" i="2"/>
  <c r="BG113" i="2"/>
  <c r="BF113" i="2"/>
  <c r="T113" i="2"/>
  <c r="R113" i="2"/>
  <c r="P113" i="2"/>
  <c r="BK113" i="2"/>
  <c r="J113" i="2"/>
  <c r="BE113" i="2"/>
  <c r="BI111" i="2"/>
  <c r="BH111" i="2"/>
  <c r="BG111" i="2"/>
  <c r="BF111" i="2"/>
  <c r="T111" i="2"/>
  <c r="R111" i="2"/>
  <c r="P111" i="2"/>
  <c r="BK111" i="2"/>
  <c r="BK108" i="2" s="1"/>
  <c r="J108" i="2" s="1"/>
  <c r="J60" i="2" s="1"/>
  <c r="J111" i="2"/>
  <c r="BE111" i="2" s="1"/>
  <c r="BI109" i="2"/>
  <c r="BH109" i="2"/>
  <c r="BG109" i="2"/>
  <c r="BF109" i="2"/>
  <c r="T109" i="2"/>
  <c r="R109" i="2"/>
  <c r="R108" i="2" s="1"/>
  <c r="P109" i="2"/>
  <c r="BK109" i="2"/>
  <c r="J109" i="2"/>
  <c r="BE109" i="2"/>
  <c r="BI107" i="2"/>
  <c r="BH107" i="2"/>
  <c r="BG107" i="2"/>
  <c r="BF107" i="2"/>
  <c r="T107" i="2"/>
  <c r="T106" i="2"/>
  <c r="R107" i="2"/>
  <c r="R106" i="2" s="1"/>
  <c r="P107" i="2"/>
  <c r="P106" i="2"/>
  <c r="BK107" i="2"/>
  <c r="BK106" i="2"/>
  <c r="J106" i="2"/>
  <c r="J59" i="2" s="1"/>
  <c r="J107" i="2"/>
  <c r="BE107" i="2"/>
  <c r="BI105" i="2"/>
  <c r="BH105" i="2"/>
  <c r="BG105" i="2"/>
  <c r="BF105" i="2"/>
  <c r="T105" i="2"/>
  <c r="R105" i="2"/>
  <c r="P105" i="2"/>
  <c r="BK105" i="2"/>
  <c r="J105" i="2"/>
  <c r="BE105" i="2"/>
  <c r="BI103" i="2"/>
  <c r="BH103" i="2"/>
  <c r="BG103" i="2"/>
  <c r="BF103" i="2"/>
  <c r="T103" i="2"/>
  <c r="R103" i="2"/>
  <c r="P103" i="2"/>
  <c r="BK103" i="2"/>
  <c r="J103" i="2"/>
  <c r="BE103" i="2"/>
  <c r="BI101" i="2"/>
  <c r="BH101" i="2"/>
  <c r="BG101" i="2"/>
  <c r="BF101" i="2"/>
  <c r="T101" i="2"/>
  <c r="R101" i="2"/>
  <c r="P101" i="2"/>
  <c r="BK101" i="2"/>
  <c r="J101" i="2"/>
  <c r="BE101" i="2"/>
  <c r="BI99" i="2"/>
  <c r="BH99" i="2"/>
  <c r="BG99" i="2"/>
  <c r="BF99" i="2"/>
  <c r="T99" i="2"/>
  <c r="R99" i="2"/>
  <c r="P99" i="2"/>
  <c r="BK99" i="2"/>
  <c r="J99" i="2"/>
  <c r="BE99" i="2" s="1"/>
  <c r="BI97" i="2"/>
  <c r="BH97" i="2"/>
  <c r="BG97" i="2"/>
  <c r="BF97" i="2"/>
  <c r="T97" i="2"/>
  <c r="R97" i="2"/>
  <c r="P97" i="2"/>
  <c r="BK97" i="2"/>
  <c r="J97" i="2"/>
  <c r="BE97" i="2"/>
  <c r="BI95" i="2"/>
  <c r="BH95" i="2"/>
  <c r="BG95" i="2"/>
  <c r="BF95" i="2"/>
  <c r="T95" i="2"/>
  <c r="R95" i="2"/>
  <c r="P95" i="2"/>
  <c r="BK95" i="2"/>
  <c r="J95" i="2"/>
  <c r="BE95" i="2"/>
  <c r="BI93" i="2"/>
  <c r="BH93" i="2"/>
  <c r="BG93" i="2"/>
  <c r="BF93" i="2"/>
  <c r="T93" i="2"/>
  <c r="R93" i="2"/>
  <c r="P93" i="2"/>
  <c r="BK93" i="2"/>
  <c r="J93" i="2"/>
  <c r="BE93" i="2"/>
  <c r="BI92" i="2"/>
  <c r="BH92" i="2"/>
  <c r="BG92" i="2"/>
  <c r="BF92" i="2"/>
  <c r="T92" i="2"/>
  <c r="R92" i="2"/>
  <c r="P92" i="2"/>
  <c r="BK92" i="2"/>
  <c r="J92" i="2"/>
  <c r="BE92" i="2" s="1"/>
  <c r="BI91" i="2"/>
  <c r="BH91" i="2"/>
  <c r="BG91" i="2"/>
  <c r="BF91" i="2"/>
  <c r="T91" i="2"/>
  <c r="R91" i="2"/>
  <c r="P91" i="2"/>
  <c r="BK91" i="2"/>
  <c r="J91" i="2"/>
  <c r="BE91" i="2"/>
  <c r="BI90" i="2"/>
  <c r="BH90" i="2"/>
  <c r="BG90" i="2"/>
  <c r="BF90" i="2"/>
  <c r="T90" i="2"/>
  <c r="T85" i="2" s="1"/>
  <c r="R90" i="2"/>
  <c r="P90" i="2"/>
  <c r="BK90" i="2"/>
  <c r="J90" i="2"/>
  <c r="BE90" i="2"/>
  <c r="BI89" i="2"/>
  <c r="BH89" i="2"/>
  <c r="BG89" i="2"/>
  <c r="F32" i="2" s="1"/>
  <c r="BB52" i="1" s="1"/>
  <c r="BF89" i="2"/>
  <c r="T89" i="2"/>
  <c r="R89" i="2"/>
  <c r="P89" i="2"/>
  <c r="BK89" i="2"/>
  <c r="J89" i="2"/>
  <c r="BE89" i="2"/>
  <c r="BI88" i="2"/>
  <c r="F34" i="2" s="1"/>
  <c r="BD52" i="1" s="1"/>
  <c r="BH88" i="2"/>
  <c r="BG88" i="2"/>
  <c r="BF88" i="2"/>
  <c r="J31" i="2" s="1"/>
  <c r="AW52" i="1" s="1"/>
  <c r="T88" i="2"/>
  <c r="R88" i="2"/>
  <c r="P88" i="2"/>
  <c r="BK88" i="2"/>
  <c r="J88" i="2"/>
  <c r="BE88" i="2" s="1"/>
  <c r="BI87" i="2"/>
  <c r="BH87" i="2"/>
  <c r="BG87" i="2"/>
  <c r="BF87" i="2"/>
  <c r="T87" i="2"/>
  <c r="R87" i="2"/>
  <c r="P87" i="2"/>
  <c r="P85" i="2" s="1"/>
  <c r="BK87" i="2"/>
  <c r="J87" i="2"/>
  <c r="BE87" i="2"/>
  <c r="BI86" i="2"/>
  <c r="BH86" i="2"/>
  <c r="F33" i="2"/>
  <c r="BC52" i="1" s="1"/>
  <c r="BG86" i="2"/>
  <c r="BF86" i="2"/>
  <c r="F31" i="2"/>
  <c r="BA52" i="1" s="1"/>
  <c r="T86" i="2"/>
  <c r="R86" i="2"/>
  <c r="R85" i="2" s="1"/>
  <c r="P86" i="2"/>
  <c r="BK86" i="2"/>
  <c r="BK85" i="2"/>
  <c r="J85" i="2" s="1"/>
  <c r="J58" i="2" s="1"/>
  <c r="J86" i="2"/>
  <c r="BE86" i="2"/>
  <c r="J79" i="2"/>
  <c r="F79" i="2"/>
  <c r="F77" i="2"/>
  <c r="E75" i="2"/>
  <c r="J51" i="2"/>
  <c r="F51" i="2"/>
  <c r="F49" i="2"/>
  <c r="E47" i="2"/>
  <c r="J18" i="2"/>
  <c r="E18" i="2"/>
  <c r="F80" i="2" s="1"/>
  <c r="J17" i="2"/>
  <c r="J12" i="2"/>
  <c r="J49" i="2" s="1"/>
  <c r="J77" i="2"/>
  <c r="E7" i="2"/>
  <c r="E45" i="2" s="1"/>
  <c r="E73" i="2"/>
  <c r="AS51" i="1"/>
  <c r="AT73" i="1"/>
  <c r="AT62" i="1"/>
  <c r="L47" i="1"/>
  <c r="AM46" i="1"/>
  <c r="L46" i="1"/>
  <c r="AM44" i="1"/>
  <c r="L44" i="1"/>
  <c r="L42" i="1"/>
  <c r="L41" i="1"/>
  <c r="R84" i="2" l="1"/>
  <c r="R83" i="2" s="1"/>
  <c r="F30" i="2"/>
  <c r="AZ52" i="1" s="1"/>
  <c r="J91" i="4"/>
  <c r="J58" i="4" s="1"/>
  <c r="J30" i="2"/>
  <c r="AV52" i="1" s="1"/>
  <c r="AT52" i="1" s="1"/>
  <c r="T84" i="2"/>
  <c r="T83" i="2" s="1"/>
  <c r="J90" i="5"/>
  <c r="J58" i="5" s="1"/>
  <c r="J30" i="6"/>
  <c r="AV56" i="1" s="1"/>
  <c r="P84" i="2"/>
  <c r="P83" i="2" s="1"/>
  <c r="AU52" i="1" s="1"/>
  <c r="J30" i="3"/>
  <c r="AV53" i="1" s="1"/>
  <c r="AT53" i="1" s="1"/>
  <c r="F30" i="3"/>
  <c r="AZ53" i="1" s="1"/>
  <c r="T97" i="3"/>
  <c r="T96" i="3" s="1"/>
  <c r="J297" i="3"/>
  <c r="J73" i="3" s="1"/>
  <c r="BK296" i="3"/>
  <c r="J296" i="3" s="1"/>
  <c r="J72" i="3" s="1"/>
  <c r="P97" i="3"/>
  <c r="P96" i="3" s="1"/>
  <c r="AU53" i="1" s="1"/>
  <c r="J302" i="3"/>
  <c r="J75" i="3" s="1"/>
  <c r="BK301" i="3"/>
  <c r="J301" i="3" s="1"/>
  <c r="J74" i="3" s="1"/>
  <c r="R97" i="3"/>
  <c r="R96" i="3" s="1"/>
  <c r="J98" i="3"/>
  <c r="J58" i="3" s="1"/>
  <c r="BK97" i="3"/>
  <c r="T90" i="4"/>
  <c r="T89" i="4" s="1"/>
  <c r="J30" i="5"/>
  <c r="AV55" i="1" s="1"/>
  <c r="AT55" i="1" s="1"/>
  <c r="F30" i="5"/>
  <c r="AZ55" i="1" s="1"/>
  <c r="T149" i="4"/>
  <c r="F34" i="5"/>
  <c r="BD55" i="1" s="1"/>
  <c r="F32" i="5"/>
  <c r="BB55" i="1" s="1"/>
  <c r="BB51" i="1" s="1"/>
  <c r="P119" i="5"/>
  <c r="J142" i="5"/>
  <c r="J67" i="5" s="1"/>
  <c r="BK141" i="5"/>
  <c r="J141" i="5" s="1"/>
  <c r="J66" i="5" s="1"/>
  <c r="J221" i="6"/>
  <c r="J66" i="6" s="1"/>
  <c r="BK220" i="6"/>
  <c r="J220" i="6" s="1"/>
  <c r="J65" i="6" s="1"/>
  <c r="F31" i="7"/>
  <c r="BA57" i="1" s="1"/>
  <c r="J88" i="8"/>
  <c r="J58" i="8" s="1"/>
  <c r="R149" i="4"/>
  <c r="R107" i="5"/>
  <c r="R89" i="5" s="1"/>
  <c r="R88" i="5" s="1"/>
  <c r="F30" i="6"/>
  <c r="AZ56" i="1" s="1"/>
  <c r="F34" i="6"/>
  <c r="BD56" i="1" s="1"/>
  <c r="BD51" i="1" s="1"/>
  <c r="W30" i="1" s="1"/>
  <c r="P221" i="6"/>
  <c r="P220" i="6" s="1"/>
  <c r="BK85" i="7"/>
  <c r="F33" i="7"/>
  <c r="BC57" i="1" s="1"/>
  <c r="F34" i="8"/>
  <c r="BD58" i="1" s="1"/>
  <c r="F32" i="8"/>
  <c r="BB58" i="1" s="1"/>
  <c r="T88" i="8"/>
  <c r="P88" i="8"/>
  <c r="P87" i="8" s="1"/>
  <c r="F52" i="4"/>
  <c r="BK149" i="4"/>
  <c r="J149" i="4" s="1"/>
  <c r="J61" i="4" s="1"/>
  <c r="P218" i="4"/>
  <c r="J31" i="5"/>
  <c r="AW55" i="1" s="1"/>
  <c r="T107" i="5"/>
  <c r="T89" i="5" s="1"/>
  <c r="T88" i="5" s="1"/>
  <c r="R123" i="5"/>
  <c r="J31" i="6"/>
  <c r="AW56" i="1" s="1"/>
  <c r="R88" i="6"/>
  <c r="R87" i="6" s="1"/>
  <c r="R86" i="6" s="1"/>
  <c r="J30" i="7"/>
  <c r="AV57" i="1" s="1"/>
  <c r="AT57" i="1" s="1"/>
  <c r="F30" i="7"/>
  <c r="AZ57" i="1" s="1"/>
  <c r="P84" i="7"/>
  <c r="P83" i="7" s="1"/>
  <c r="AU57" i="1" s="1"/>
  <c r="J31" i="8"/>
  <c r="AW58" i="1" s="1"/>
  <c r="J30" i="10"/>
  <c r="AV60" i="1" s="1"/>
  <c r="AT60" i="1" s="1"/>
  <c r="F52" i="2"/>
  <c r="BK107" i="5"/>
  <c r="J107" i="5" s="1"/>
  <c r="J60" i="5" s="1"/>
  <c r="T123" i="5"/>
  <c r="T162" i="6"/>
  <c r="T87" i="6" s="1"/>
  <c r="T86" i="6" s="1"/>
  <c r="P162" i="6"/>
  <c r="P87" i="6" s="1"/>
  <c r="P86" i="6" s="1"/>
  <c r="AU56" i="1" s="1"/>
  <c r="BK149" i="7"/>
  <c r="J210" i="8"/>
  <c r="J66" i="8" s="1"/>
  <c r="BK209" i="8"/>
  <c r="J209" i="8" s="1"/>
  <c r="J65" i="8" s="1"/>
  <c r="P89" i="5"/>
  <c r="P88" i="5" s="1"/>
  <c r="AU55" i="1" s="1"/>
  <c r="J88" i="6"/>
  <c r="J58" i="6" s="1"/>
  <c r="BK87" i="6"/>
  <c r="F31" i="3"/>
  <c r="BA53" i="1" s="1"/>
  <c r="BA51" i="1" s="1"/>
  <c r="BK84" i="2"/>
  <c r="BK147" i="2"/>
  <c r="J147" i="2" s="1"/>
  <c r="J62" i="2" s="1"/>
  <c r="R91" i="4"/>
  <c r="R90" i="4" s="1"/>
  <c r="R89" i="4" s="1"/>
  <c r="P119" i="4"/>
  <c r="P90" i="4" s="1"/>
  <c r="P89" i="4" s="1"/>
  <c r="AU54" i="1" s="1"/>
  <c r="F30" i="8"/>
  <c r="AZ58" i="1" s="1"/>
  <c r="J30" i="8"/>
  <c r="AV58" i="1" s="1"/>
  <c r="AT58" i="1" s="1"/>
  <c r="F31" i="8"/>
  <c r="BA58" i="1" s="1"/>
  <c r="J30" i="9"/>
  <c r="AV59" i="1" s="1"/>
  <c r="F30" i="9"/>
  <c r="AZ59" i="1" s="1"/>
  <c r="BK200" i="4"/>
  <c r="J200" i="4" s="1"/>
  <c r="J63" i="4" s="1"/>
  <c r="BK133" i="5"/>
  <c r="J133" i="5" s="1"/>
  <c r="J64" i="5" s="1"/>
  <c r="R106" i="7"/>
  <c r="R84" i="7" s="1"/>
  <c r="R83" i="7" s="1"/>
  <c r="BK152" i="8"/>
  <c r="J152" i="8" s="1"/>
  <c r="J59" i="8" s="1"/>
  <c r="P177" i="8"/>
  <c r="F32" i="10"/>
  <c r="BB60" i="1" s="1"/>
  <c r="J49" i="6"/>
  <c r="J49" i="8"/>
  <c r="J31" i="9"/>
  <c r="AW59" i="1" s="1"/>
  <c r="F31" i="9"/>
  <c r="BA59" i="1" s="1"/>
  <c r="J94" i="10"/>
  <c r="J58" i="10" s="1"/>
  <c r="BK93" i="10"/>
  <c r="F52" i="5"/>
  <c r="F52" i="7"/>
  <c r="T177" i="8"/>
  <c r="F52" i="9"/>
  <c r="BK188" i="9"/>
  <c r="R177" i="8"/>
  <c r="R87" i="8" s="1"/>
  <c r="R86" i="8" s="1"/>
  <c r="P210" i="8"/>
  <c r="P209" i="8" s="1"/>
  <c r="P94" i="10"/>
  <c r="P93" i="10" s="1"/>
  <c r="J30" i="11"/>
  <c r="AV61" i="1" s="1"/>
  <c r="AT61" i="1" s="1"/>
  <c r="F30" i="11"/>
  <c r="AZ61" i="1" s="1"/>
  <c r="R88" i="9"/>
  <c r="R87" i="9" s="1"/>
  <c r="J185" i="9"/>
  <c r="J64" i="9" s="1"/>
  <c r="BK184" i="9"/>
  <c r="J184" i="9" s="1"/>
  <c r="J63" i="9" s="1"/>
  <c r="R93" i="10"/>
  <c r="R92" i="10" s="1"/>
  <c r="F30" i="10"/>
  <c r="AZ60" i="1" s="1"/>
  <c r="J83" i="11"/>
  <c r="J58" i="11" s="1"/>
  <c r="BK82" i="11"/>
  <c r="P152" i="8"/>
  <c r="F33" i="9"/>
  <c r="BC59" i="1" s="1"/>
  <c r="BC51" i="1" s="1"/>
  <c r="BK132" i="9"/>
  <c r="J132" i="9" s="1"/>
  <c r="J59" i="9" s="1"/>
  <c r="R188" i="9"/>
  <c r="R187" i="9" s="1"/>
  <c r="T94" i="10"/>
  <c r="T93" i="10" s="1"/>
  <c r="T92" i="10" s="1"/>
  <c r="P475" i="10"/>
  <c r="BK475" i="10"/>
  <c r="J475" i="10" s="1"/>
  <c r="J66" i="10" s="1"/>
  <c r="F52" i="11"/>
  <c r="BK117" i="12"/>
  <c r="J117" i="12" s="1"/>
  <c r="J61" i="12" s="1"/>
  <c r="J31" i="13"/>
  <c r="AW63" i="1" s="1"/>
  <c r="F31" i="13"/>
  <c r="BA63" i="1" s="1"/>
  <c r="T93" i="13"/>
  <c r="F31" i="14"/>
  <c r="BA64" i="1" s="1"/>
  <c r="P83" i="15"/>
  <c r="J30" i="16"/>
  <c r="AV66" i="1" s="1"/>
  <c r="AT66" i="1" s="1"/>
  <c r="F31" i="16"/>
  <c r="BA66" i="1" s="1"/>
  <c r="J31" i="16"/>
  <c r="AW66" i="1" s="1"/>
  <c r="P93" i="16"/>
  <c r="P84" i="16" s="1"/>
  <c r="P83" i="16" s="1"/>
  <c r="AU66" i="1" s="1"/>
  <c r="F30" i="17"/>
  <c r="AZ67" i="1" s="1"/>
  <c r="F52" i="14"/>
  <c r="F77" i="14"/>
  <c r="J82" i="14"/>
  <c r="J58" i="14" s="1"/>
  <c r="BK82" i="15"/>
  <c r="J83" i="15"/>
  <c r="J58" i="15" s="1"/>
  <c r="J85" i="16"/>
  <c r="J58" i="16" s="1"/>
  <c r="BK84" i="16"/>
  <c r="R83" i="17"/>
  <c r="R82" i="17" s="1"/>
  <c r="J30" i="18"/>
  <c r="AV68" i="1" s="1"/>
  <c r="F30" i="18"/>
  <c r="AZ68" i="1" s="1"/>
  <c r="BK93" i="16"/>
  <c r="J93" i="16" s="1"/>
  <c r="J59" i="16" s="1"/>
  <c r="F33" i="14"/>
  <c r="BC64" i="1" s="1"/>
  <c r="BK134" i="14"/>
  <c r="J134" i="14" s="1"/>
  <c r="J60" i="14" s="1"/>
  <c r="T84" i="16"/>
  <c r="T83" i="16" s="1"/>
  <c r="F30" i="12"/>
  <c r="AZ62" i="1" s="1"/>
  <c r="BK83" i="12"/>
  <c r="P98" i="12"/>
  <c r="P82" i="12" s="1"/>
  <c r="P81" i="12" s="1"/>
  <c r="AU62" i="1" s="1"/>
  <c r="P82" i="13"/>
  <c r="R106" i="14"/>
  <c r="F34" i="15"/>
  <c r="BD65" i="1" s="1"/>
  <c r="F34" i="17"/>
  <c r="BD67" i="1" s="1"/>
  <c r="J49" i="10"/>
  <c r="F31" i="11"/>
  <c r="BA61" i="1" s="1"/>
  <c r="BK90" i="12"/>
  <c r="J90" i="12" s="1"/>
  <c r="J59" i="12" s="1"/>
  <c r="R90" i="12"/>
  <c r="R82" i="12" s="1"/>
  <c r="R81" i="12" s="1"/>
  <c r="R98" i="12"/>
  <c r="BK98" i="12"/>
  <c r="J98" i="12" s="1"/>
  <c r="J60" i="12" s="1"/>
  <c r="E45" i="13"/>
  <c r="E70" i="13"/>
  <c r="R82" i="13"/>
  <c r="R81" i="13" s="1"/>
  <c r="R80" i="13" s="1"/>
  <c r="F30" i="14"/>
  <c r="AZ64" i="1" s="1"/>
  <c r="R82" i="14"/>
  <c r="R81" i="14" s="1"/>
  <c r="R80" i="14" s="1"/>
  <c r="J31" i="14"/>
  <c r="AW64" i="1" s="1"/>
  <c r="AT64" i="1" s="1"/>
  <c r="T132" i="15"/>
  <c r="P132" i="15"/>
  <c r="R85" i="16"/>
  <c r="T117" i="12"/>
  <c r="T82" i="12" s="1"/>
  <c r="T81" i="12" s="1"/>
  <c r="J30" i="13"/>
  <c r="AV63" i="1" s="1"/>
  <c r="AT63" i="1" s="1"/>
  <c r="BK82" i="13"/>
  <c r="F33" i="13"/>
  <c r="BC63" i="1" s="1"/>
  <c r="P93" i="13"/>
  <c r="R107" i="13"/>
  <c r="T81" i="14"/>
  <c r="T80" i="14" s="1"/>
  <c r="T82" i="15"/>
  <c r="T81" i="15" s="1"/>
  <c r="T83" i="17"/>
  <c r="T82" i="17" s="1"/>
  <c r="F33" i="12"/>
  <c r="BC62" i="1" s="1"/>
  <c r="T82" i="13"/>
  <c r="T81" i="13" s="1"/>
  <c r="T80" i="13" s="1"/>
  <c r="J30" i="15"/>
  <c r="AV65" i="1" s="1"/>
  <c r="AT65" i="1" s="1"/>
  <c r="F30" i="15"/>
  <c r="AZ65" i="1" s="1"/>
  <c r="F32" i="15"/>
  <c r="BB65" i="1" s="1"/>
  <c r="T163" i="16"/>
  <c r="R158" i="16"/>
  <c r="J31" i="17"/>
  <c r="AW67" i="1" s="1"/>
  <c r="AT67" i="1" s="1"/>
  <c r="F31" i="17"/>
  <c r="BA67" i="1" s="1"/>
  <c r="P115" i="17"/>
  <c r="P83" i="17" s="1"/>
  <c r="P82" i="17" s="1"/>
  <c r="AU67" i="1" s="1"/>
  <c r="F30" i="20"/>
  <c r="AZ70" i="1" s="1"/>
  <c r="R97" i="22"/>
  <c r="J30" i="21"/>
  <c r="AV71" i="1" s="1"/>
  <c r="AT71" i="1" s="1"/>
  <c r="F30" i="21"/>
  <c r="AZ71" i="1" s="1"/>
  <c r="R83" i="22"/>
  <c r="R82" i="22" s="1"/>
  <c r="BK84" i="17"/>
  <c r="BK96" i="17"/>
  <c r="J96" i="17" s="1"/>
  <c r="J59" i="17" s="1"/>
  <c r="BK113" i="18"/>
  <c r="J113" i="18" s="1"/>
  <c r="J61" i="18" s="1"/>
  <c r="T100" i="19"/>
  <c r="T81" i="19" s="1"/>
  <c r="T80" i="19" s="1"/>
  <c r="J84" i="20"/>
  <c r="J58" i="20" s="1"/>
  <c r="BK109" i="20"/>
  <c r="J109" i="20" s="1"/>
  <c r="J60" i="20" s="1"/>
  <c r="T83" i="22"/>
  <c r="T82" i="22" s="1"/>
  <c r="J31" i="22"/>
  <c r="AW72" i="1" s="1"/>
  <c r="F31" i="22"/>
  <c r="BA72" i="1" s="1"/>
  <c r="T80" i="23"/>
  <c r="T79" i="23" s="1"/>
  <c r="T78" i="23" s="1"/>
  <c r="J49" i="14"/>
  <c r="E45" i="17"/>
  <c r="T96" i="17"/>
  <c r="P96" i="17"/>
  <c r="BK82" i="18"/>
  <c r="R98" i="18"/>
  <c r="R82" i="18" s="1"/>
  <c r="R81" i="18" s="1"/>
  <c r="J81" i="21"/>
  <c r="J58" i="21" s="1"/>
  <c r="BK80" i="21"/>
  <c r="F52" i="15"/>
  <c r="BK163" i="16"/>
  <c r="J163" i="16" s="1"/>
  <c r="J63" i="16" s="1"/>
  <c r="P82" i="18"/>
  <c r="P81" i="18" s="1"/>
  <c r="AU68" i="1" s="1"/>
  <c r="F33" i="18"/>
  <c r="BC68" i="1" s="1"/>
  <c r="BK89" i="18"/>
  <c r="J89" i="18" s="1"/>
  <c r="J59" i="18" s="1"/>
  <c r="F32" i="19"/>
  <c r="BB69" i="1" s="1"/>
  <c r="T91" i="19"/>
  <c r="J31" i="20"/>
  <c r="AW70" i="1" s="1"/>
  <c r="F31" i="20"/>
  <c r="BA70" i="1" s="1"/>
  <c r="BK105" i="20"/>
  <c r="J105" i="20" s="1"/>
  <c r="J59" i="20" s="1"/>
  <c r="F32" i="21"/>
  <c r="BB71" i="1" s="1"/>
  <c r="J30" i="22"/>
  <c r="AV72" i="1" s="1"/>
  <c r="F30" i="22"/>
  <c r="AZ72" i="1" s="1"/>
  <c r="J80" i="23"/>
  <c r="J58" i="23" s="1"/>
  <c r="BK79" i="23"/>
  <c r="P163" i="16"/>
  <c r="F33" i="17"/>
  <c r="BC67" i="1" s="1"/>
  <c r="J30" i="19"/>
  <c r="AV69" i="1" s="1"/>
  <c r="AT69" i="1" s="1"/>
  <c r="F30" i="19"/>
  <c r="AZ69" i="1" s="1"/>
  <c r="F34" i="19"/>
  <c r="BD69" i="1" s="1"/>
  <c r="F52" i="20"/>
  <c r="F79" i="20"/>
  <c r="R83" i="20"/>
  <c r="R82" i="20" s="1"/>
  <c r="F33" i="20"/>
  <c r="BC70" i="1" s="1"/>
  <c r="J31" i="18"/>
  <c r="AW68" i="1" s="1"/>
  <c r="F31" i="18"/>
  <c r="BA68" i="1" s="1"/>
  <c r="P81" i="19"/>
  <c r="P80" i="19" s="1"/>
  <c r="AU69" i="1" s="1"/>
  <c r="T83" i="20"/>
  <c r="T82" i="20" s="1"/>
  <c r="R79" i="21"/>
  <c r="BK84" i="22"/>
  <c r="T82" i="18"/>
  <c r="T81" i="18" s="1"/>
  <c r="BK81" i="19"/>
  <c r="J82" i="19"/>
  <c r="J58" i="19" s="1"/>
  <c r="P91" i="19"/>
  <c r="J30" i="20"/>
  <c r="AV70" i="1" s="1"/>
  <c r="P83" i="22"/>
  <c r="P82" i="22" s="1"/>
  <c r="AU72" i="1" s="1"/>
  <c r="F33" i="22"/>
  <c r="BC72" i="1" s="1"/>
  <c r="F34" i="23"/>
  <c r="BD73" i="1" s="1"/>
  <c r="F30" i="23"/>
  <c r="AZ73" i="1" s="1"/>
  <c r="F52" i="19"/>
  <c r="J49" i="23"/>
  <c r="F31" i="21"/>
  <c r="BA71" i="1" s="1"/>
  <c r="F31" i="23"/>
  <c r="BA73" i="1" s="1"/>
  <c r="W29" i="1" l="1"/>
  <c r="AY51" i="1"/>
  <c r="AW51" i="1"/>
  <c r="AK27" i="1" s="1"/>
  <c r="W27" i="1"/>
  <c r="W28" i="1"/>
  <c r="AX51" i="1"/>
  <c r="BK87" i="9"/>
  <c r="BK83" i="17"/>
  <c r="J84" i="17"/>
  <c r="J58" i="17" s="1"/>
  <c r="J84" i="16"/>
  <c r="J57" i="16" s="1"/>
  <c r="BK83" i="16"/>
  <c r="J83" i="16" s="1"/>
  <c r="P86" i="8"/>
  <c r="AU58" i="1" s="1"/>
  <c r="AT70" i="1"/>
  <c r="J82" i="18"/>
  <c r="J57" i="18" s="1"/>
  <c r="BK81" i="18"/>
  <c r="J81" i="18" s="1"/>
  <c r="BK187" i="9"/>
  <c r="J187" i="9" s="1"/>
  <c r="J65" i="9" s="1"/>
  <c r="J188" i="9"/>
  <c r="J66" i="9" s="1"/>
  <c r="T87" i="8"/>
  <c r="T86" i="8" s="1"/>
  <c r="R84" i="16"/>
  <c r="R83" i="16" s="1"/>
  <c r="R86" i="9"/>
  <c r="AU51" i="1"/>
  <c r="AT72" i="1"/>
  <c r="BK83" i="20"/>
  <c r="J82" i="15"/>
  <c r="J57" i="15" s="1"/>
  <c r="BK81" i="15"/>
  <c r="J81" i="15" s="1"/>
  <c r="J149" i="7"/>
  <c r="J63" i="7" s="1"/>
  <c r="BK148" i="7"/>
  <c r="J148" i="7" s="1"/>
  <c r="J62" i="7" s="1"/>
  <c r="BK87" i="8"/>
  <c r="J97" i="3"/>
  <c r="J57" i="3" s="1"/>
  <c r="BK96" i="3"/>
  <c r="J96" i="3" s="1"/>
  <c r="AT56" i="1"/>
  <c r="J81" i="19"/>
  <c r="J57" i="19" s="1"/>
  <c r="BK80" i="19"/>
  <c r="J80" i="19" s="1"/>
  <c r="P81" i="13"/>
  <c r="P80" i="13" s="1"/>
  <c r="AU63" i="1" s="1"/>
  <c r="BK81" i="14"/>
  <c r="J82" i="11"/>
  <c r="J57" i="11" s="1"/>
  <c r="BK81" i="11"/>
  <c r="J81" i="11" s="1"/>
  <c r="J84" i="2"/>
  <c r="J57" i="2" s="1"/>
  <c r="BK83" i="2"/>
  <c r="J83" i="2" s="1"/>
  <c r="BK90" i="4"/>
  <c r="AT59" i="1"/>
  <c r="BK84" i="7"/>
  <c r="J85" i="7"/>
  <c r="J58" i="7" s="1"/>
  <c r="BK89" i="5"/>
  <c r="AZ51" i="1"/>
  <c r="BK83" i="22"/>
  <c r="J84" i="22"/>
  <c r="J58" i="22" s="1"/>
  <c r="J79" i="23"/>
  <c r="J57" i="23" s="1"/>
  <c r="BK78" i="23"/>
  <c r="J78" i="23" s="1"/>
  <c r="J80" i="21"/>
  <c r="J57" i="21" s="1"/>
  <c r="BK79" i="21"/>
  <c r="J79" i="21" s="1"/>
  <c r="J82" i="13"/>
  <c r="J58" i="13" s="1"/>
  <c r="BK81" i="13"/>
  <c r="J83" i="12"/>
  <c r="J58" i="12" s="1"/>
  <c r="BK82" i="12"/>
  <c r="AT68" i="1"/>
  <c r="P82" i="15"/>
  <c r="P81" i="15" s="1"/>
  <c r="AU65" i="1" s="1"/>
  <c r="P92" i="10"/>
  <c r="AU60" i="1" s="1"/>
  <c r="J93" i="10"/>
  <c r="J57" i="10" s="1"/>
  <c r="BK92" i="10"/>
  <c r="J92" i="10" s="1"/>
  <c r="J87" i="6"/>
  <c r="J57" i="6" s="1"/>
  <c r="BK86" i="6"/>
  <c r="J86" i="6" s="1"/>
  <c r="J83" i="17" l="1"/>
  <c r="J57" i="17" s="1"/>
  <c r="BK82" i="17"/>
  <c r="J82" i="17" s="1"/>
  <c r="J82" i="12"/>
  <c r="J57" i="12" s="1"/>
  <c r="BK81" i="12"/>
  <c r="J81" i="12" s="1"/>
  <c r="BK82" i="20"/>
  <c r="J82" i="20" s="1"/>
  <c r="J83" i="20"/>
  <c r="J57" i="20" s="1"/>
  <c r="J56" i="18"/>
  <c r="J27" i="18"/>
  <c r="J87" i="9"/>
  <c r="J57" i="9" s="1"/>
  <c r="BK86" i="9"/>
  <c r="J86" i="9" s="1"/>
  <c r="J56" i="6"/>
  <c r="J27" i="6"/>
  <c r="J56" i="3"/>
  <c r="J27" i="3"/>
  <c r="AV51" i="1"/>
  <c r="W26" i="1"/>
  <c r="J56" i="11"/>
  <c r="J27" i="11"/>
  <c r="J90" i="4"/>
  <c r="J57" i="4" s="1"/>
  <c r="BK89" i="4"/>
  <c r="J89" i="4" s="1"/>
  <c r="J89" i="5"/>
  <c r="J57" i="5" s="1"/>
  <c r="BK88" i="5"/>
  <c r="J88" i="5" s="1"/>
  <c r="J87" i="8"/>
  <c r="J57" i="8" s="1"/>
  <c r="BK86" i="8"/>
  <c r="J86" i="8" s="1"/>
  <c r="J27" i="16"/>
  <c r="J56" i="16"/>
  <c r="J83" i="22"/>
  <c r="J57" i="22" s="1"/>
  <c r="BK82" i="22"/>
  <c r="J82" i="22" s="1"/>
  <c r="BK80" i="13"/>
  <c r="J80" i="13" s="1"/>
  <c r="J81" i="13"/>
  <c r="J57" i="13" s="1"/>
  <c r="J56" i="21"/>
  <c r="J27" i="21"/>
  <c r="BK80" i="14"/>
  <c r="J80" i="14" s="1"/>
  <c r="J81" i="14"/>
  <c r="J57" i="14" s="1"/>
  <c r="J56" i="2"/>
  <c r="J27" i="2"/>
  <c r="J27" i="10"/>
  <c r="J56" i="10"/>
  <c r="J84" i="7"/>
  <c r="J57" i="7" s="1"/>
  <c r="BK83" i="7"/>
  <c r="J83" i="7" s="1"/>
  <c r="J56" i="23"/>
  <c r="J27" i="23"/>
  <c r="J56" i="19"/>
  <c r="J27" i="19"/>
  <c r="J56" i="15"/>
  <c r="J27" i="15"/>
  <c r="J56" i="7" l="1"/>
  <c r="J27" i="7"/>
  <c r="J56" i="13"/>
  <c r="J27" i="13"/>
  <c r="J56" i="20"/>
  <c r="J27" i="20"/>
  <c r="AK26" i="1"/>
  <c r="AT51" i="1"/>
  <c r="J36" i="19"/>
  <c r="AG69" i="1"/>
  <c r="AN69" i="1" s="1"/>
  <c r="J36" i="2"/>
  <c r="AG52" i="1"/>
  <c r="J56" i="22"/>
  <c r="J27" i="22"/>
  <c r="J27" i="4"/>
  <c r="J56" i="4"/>
  <c r="AG56" i="1"/>
  <c r="AN56" i="1" s="1"/>
  <c r="J36" i="6"/>
  <c r="J56" i="12"/>
  <c r="J27" i="12"/>
  <c r="AG71" i="1"/>
  <c r="AN71" i="1" s="1"/>
  <c r="J36" i="21"/>
  <c r="AG68" i="1"/>
  <c r="AN68" i="1" s="1"/>
  <c r="J36" i="18"/>
  <c r="J36" i="15"/>
  <c r="AG65" i="1"/>
  <c r="AN65" i="1" s="1"/>
  <c r="J56" i="8"/>
  <c r="J27" i="8"/>
  <c r="AG53" i="1"/>
  <c r="AN53" i="1" s="1"/>
  <c r="J36" i="3"/>
  <c r="AG60" i="1"/>
  <c r="AN60" i="1" s="1"/>
  <c r="J36" i="10"/>
  <c r="AG61" i="1"/>
  <c r="AN61" i="1" s="1"/>
  <c r="J36" i="11"/>
  <c r="J56" i="9"/>
  <c r="J27" i="9"/>
  <c r="J56" i="17"/>
  <c r="J27" i="17"/>
  <c r="J56" i="5"/>
  <c r="J27" i="5"/>
  <c r="AG73" i="1"/>
  <c r="AN73" i="1" s="1"/>
  <c r="J36" i="23"/>
  <c r="J27" i="14"/>
  <c r="J56" i="14"/>
  <c r="AG66" i="1"/>
  <c r="AN66" i="1" s="1"/>
  <c r="J36" i="16"/>
  <c r="AG67" i="1" l="1"/>
  <c r="AN67" i="1" s="1"/>
  <c r="J36" i="17"/>
  <c r="AG70" i="1"/>
  <c r="AN70" i="1" s="1"/>
  <c r="J36" i="20"/>
  <c r="AG59" i="1"/>
  <c r="AN59" i="1" s="1"/>
  <c r="J36" i="9"/>
  <c r="AG58" i="1"/>
  <c r="AN58" i="1" s="1"/>
  <c r="J36" i="8"/>
  <c r="AG62" i="1"/>
  <c r="AN62" i="1" s="1"/>
  <c r="J36" i="12"/>
  <c r="AN52" i="1"/>
  <c r="AG63" i="1"/>
  <c r="AN63" i="1" s="1"/>
  <c r="J36" i="13"/>
  <c r="AG54" i="1"/>
  <c r="AN54" i="1" s="1"/>
  <c r="J36" i="4"/>
  <c r="AG64" i="1"/>
  <c r="AN64" i="1" s="1"/>
  <c r="J36" i="14"/>
  <c r="J36" i="5"/>
  <c r="AG55" i="1"/>
  <c r="AN55" i="1" s="1"/>
  <c r="AG72" i="1"/>
  <c r="AN72" i="1" s="1"/>
  <c r="J36" i="22"/>
  <c r="AG57" i="1"/>
  <c r="AN57" i="1" s="1"/>
  <c r="J36" i="7"/>
  <c r="AG51" i="1" l="1"/>
  <c r="AK23" i="1" l="1"/>
  <c r="AK32" i="1" s="1"/>
  <c r="AN51" i="1"/>
</calcChain>
</file>

<file path=xl/sharedStrings.xml><?xml version="1.0" encoding="utf-8"?>
<sst xmlns="http://schemas.openxmlformats.org/spreadsheetml/2006/main" count="26483" uniqueCount="3689">
  <si>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</si>
  <si>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</si>
  <si>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</si>
  <si>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</si>
  <si>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</si>
  <si>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</si>
  <si>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</si>
  <si>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{0ad32dcf-5c48-4648-9efe-a84bf469f998}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</si>
  <si>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</si>
  <si>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</si>
  <si>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</si>
  <si>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</si>
  <si>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</si>
  <si>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</si>
  <si>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</si>
  <si>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</si>
  <si>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01-2017_II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</si>
  <si>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</si>
  <si>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</si>
  <si>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Sdružené parkoviště Jankovcova, Praha 7</t>
  </si>
  <si>
    <t>KSO:</t>
  </si>
  <si>
    <t/>
  </si>
  <si>
    <t>CC-CZ:</t>
  </si>
  <si>
    <t>2112</t>
  </si>
  <si>
    <t>Místo:</t>
  </si>
  <si>
    <t>Praha 7</t>
  </si>
  <si>
    <t>Datum:</t>
  </si>
  <si>
    <t>19. 3. 2018</t>
  </si>
  <si>
    <t>Zadavatel:</t>
  </si>
  <si>
    <t>IČ:</t>
  </si>
  <si>
    <t>03447286</t>
  </si>
  <si>
    <t>Technická správa komunikací hl. m. Prahy, a.s.</t>
  </si>
  <si>
    <t>DIČ:</t>
  </si>
  <si>
    <t>CZ03447286</t>
  </si>
  <si>
    <t>Uchazeč:</t>
  </si>
  <si>
    <t>Vyplň údaj</t>
  </si>
  <si>
    <t>Projektant:</t>
  </si>
  <si>
    <t>62584332</t>
  </si>
  <si>
    <t>Sinpps s.r.o.</t>
  </si>
  <si>
    <t>CZ62584332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</si>
  <si>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</si>
  <si>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</si>
  <si>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</si>
  <si>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</si>
  <si>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</si>
  <si>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</si>
  <si>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</si>
  <si>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</si>
  <si>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</si>
  <si>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</si>
  <si>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</si>
  <si>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</si>
  <si>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</si>
  <si>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</si>
  <si>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</si>
  <si>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</si>
  <si>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</si>
  <si>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</si>
  <si>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</si>
  <si>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</si>
  <si>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</si>
  <si>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</si>
  <si>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</si>
  <si>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</si>
  <si>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</si>
  <si>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</si>
  <si>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</si>
  <si>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</si>
  <si>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</si>
  <si>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</si>
  <si>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</si>
  <si>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</si>
  <si>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</si>
  <si>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</si>
  <si>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</si>
  <si>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</si>
  <si>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</si>
  <si>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</si>
  <si>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</si>
  <si>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</si>
  <si>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</si>
  <si>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</si>
  <si>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___001_II</t>
  </si>
  <si>
    <t>Příprava staveniště - FINAL</t>
  </si>
  <si>
    <t>STA</t>
  </si>
  <si>
    <t>1</t>
  </si>
  <si>
    <t>{8037d876-734b-4714-9b96-9d3ad6b1c942}</t>
  </si>
  <si>
    <t>2</t>
  </si>
  <si>
    <t>___101</t>
  </si>
  <si>
    <t>Komunikace - parkoviště ZPS (TSK hl. m. Prahy, a.s.)</t>
  </si>
  <si>
    <t>{2f5e89f2-9621-4d47-adbc-c6d94ebcd7af}</t>
  </si>
  <si>
    <t>___102</t>
  </si>
  <si>
    <t>Komunikace - odtahové parkoviště (Správa služeb hl. m. Prahy)</t>
  </si>
  <si>
    <t>{3ba3c714-f8bf-43fe-abdd-2ecd016828b5}</t>
  </si>
  <si>
    <t>___201</t>
  </si>
  <si>
    <t>Opěrná zeď (Správa služeb hl. m. Prahy)</t>
  </si>
  <si>
    <t>{0f37c8e7-cab8-4ded-942f-ac75228693f8}</t>
  </si>
  <si>
    <t>___301.1</t>
  </si>
  <si>
    <t>Kanalizační přípojka (Správa služeb hl. m. Prahy)</t>
  </si>
  <si>
    <t>{16735406-3e7b-48f3-ad72-b79e28cf2539}</t>
  </si>
  <si>
    <t>___301.2</t>
  </si>
  <si>
    <t>Kanalizační přípojka - odstranění a obnova povrchů (Správa služeb hl. m. Prahy)</t>
  </si>
  <si>
    <t>{c725056f-a0f2-482b-87f6-d8a278767daa}</t>
  </si>
  <si>
    <t>___302.1</t>
  </si>
  <si>
    <t>Vodovodní přípojka (Správa služeb hl. m. Prahy)</t>
  </si>
  <si>
    <t>{152cbf23-67ba-44f6-90ef-c8285ee07a09}</t>
  </si>
  <si>
    <t>___302.2</t>
  </si>
  <si>
    <t>Vodovodní přípojka - odstranění a obnova povrchů (Správa služeb hl. m. Prahy)</t>
  </si>
  <si>
    <t>{48dd97bb-4d73-49fa-940c-896033f7ed70}</t>
  </si>
  <si>
    <t>___303</t>
  </si>
  <si>
    <t>Hospodaření se srážkovými vodami (TSK hl. m. Prahy, a.s.)</t>
  </si>
  <si>
    <t>{0c428137-aeda-43bf-8895-cc8e5120da8e}</t>
  </si>
  <si>
    <t>___401</t>
  </si>
  <si>
    <t>Osvětlení parkoviště ZPS (Trade Centre Praha, a.s.)</t>
  </si>
  <si>
    <t>{f58d6a40-16a9-454b-ad38-f428aff82e2e}</t>
  </si>
  <si>
    <t>___402</t>
  </si>
  <si>
    <t>Osvětlení odtahového parkoviště (Správa služeb hl. m. Prahy)</t>
  </si>
  <si>
    <t>{1e791580-61dd-43fd-9afb-5601da70c45c}</t>
  </si>
  <si>
    <t>___403</t>
  </si>
  <si>
    <t>Elektrická přípojka NN (TSK hl. m. Prahy, a.s.)</t>
  </si>
  <si>
    <t>{56428c9b-4389-4746-a27f-bfbb0a73e798}</t>
  </si>
  <si>
    <t>___404</t>
  </si>
  <si>
    <t>Přípojka sdělovacího kabelu (Správa služeb hl. m. Prahy)</t>
  </si>
  <si>
    <t>{2eb89844-1cec-4c1b-8565-2919226a4194}</t>
  </si>
  <si>
    <t>___405</t>
  </si>
  <si>
    <t>Elektronický zabezpečovací systém - EZS (Správa služeb hl. m. Prahy)</t>
  </si>
  <si>
    <t>{beea1a1c-e435-47fa-a8e3-3b265973c4cb}</t>
  </si>
  <si>
    <t>___406.1</t>
  </si>
  <si>
    <t>Přeložka kabelů PRE, a.s. (PRE, a.s.) - VN</t>
  </si>
  <si>
    <t>{09b9df47-d617-415b-8581-63437cdd76d8}</t>
  </si>
  <si>
    <t>___406.2</t>
  </si>
  <si>
    <t>Přeložka kabelů PRE, a.s. (PRE, a.s.) - SDK</t>
  </si>
  <si>
    <t>{eb52cf58-9920-444c-aa8e-582178743957}</t>
  </si>
  <si>
    <t>___407</t>
  </si>
  <si>
    <t>Přeložka kabelů TCP, a.s. (Trade Centre Praha, a.s.)</t>
  </si>
  <si>
    <t>{d32fb4a8-e715-40eb-86e9-8ee2b24284e1}</t>
  </si>
  <si>
    <t>___408</t>
  </si>
  <si>
    <t>Příprava pro nabíjecí stanici elektromobilů (TSK hl. m. Prahy, a.s.)</t>
  </si>
  <si>
    <t>{d0219673-a1e3-4e23-b766-4a8c9ff066d6}</t>
  </si>
  <si>
    <t>___801</t>
  </si>
  <si>
    <t>Sadové úpravy</t>
  </si>
  <si>
    <t>{1f83c98d-a888-4337-b564-df074451526d}</t>
  </si>
  <si>
    <t>___802</t>
  </si>
  <si>
    <t>Odborná ochrana stromu</t>
  </si>
  <si>
    <t>{cf284f43-77c5-44b0-a434-ad80fff1f22e}</t>
  </si>
  <si>
    <t>___901</t>
  </si>
  <si>
    <t>Vedlejší rozpočtové náklady - stavba</t>
  </si>
  <si>
    <t>{dc2cfd23-24c6-4af0-a4c8-463c087ed622}</t>
  </si>
  <si>
    <t>___902</t>
  </si>
  <si>
    <t>Ochrana pláně přes zimní období</t>
  </si>
  <si>
    <t>{ac4952a1-eee7-4163-8eea-07d5890dcaf3}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</si>
  <si>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</si>
  <si>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</si>
  <si>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</si>
  <si>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</si>
  <si>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</si>
  <si>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</si>
  <si>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</si>
  <si>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___001_II - Příprava staveniště - FINAL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</si>
  <si>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</si>
  <si>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</si>
  <si>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</si>
  <si>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</si>
  <si>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</si>
  <si>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</si>
  <si>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</si>
  <si>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8 - Trubní vedení</t>
  </si>
  <si>
    <t xml:space="preserve">    9 - Ostatní konstrukce a práce, bourání</t>
  </si>
  <si>
    <t xml:space="preserve">    997 - Přesun sutě</t>
  </si>
  <si>
    <t>PSV - Práce a dodávky PSV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</si>
  <si>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</si>
  <si>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</si>
  <si>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</si>
  <si>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</si>
  <si>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</si>
  <si>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</si>
  <si>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</si>
  <si>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</si>
  <si>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</si>
  <si>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</si>
  <si>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</si>
  <si>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</si>
  <si>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</si>
  <si>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</si>
  <si>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</si>
  <si>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</si>
  <si>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</si>
  <si>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</si>
  <si>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</si>
  <si>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</si>
  <si>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112201102</t>
  </si>
  <si>
    <t>Odstranění pařezů D do 500 mm (odečteno ručně ze situace stavby)</t>
  </si>
  <si>
    <t>kus</t>
  </si>
  <si>
    <t>CS ÚRS 2018 01</t>
  </si>
  <si>
    <t>4</t>
  </si>
  <si>
    <t>847911175</t>
  </si>
  <si>
    <t>112201104</t>
  </si>
  <si>
    <t>Odstranění pařezů D do 900 mm (odečteno ručně ze situace stavby)</t>
  </si>
  <si>
    <t>-1098527106</t>
  </si>
  <si>
    <t>3</t>
  </si>
  <si>
    <t>113106271</t>
  </si>
  <si>
    <t>Rozebrání dlažeb vozovek ze zámkové dlažby s ložem z kameniva strojně pl přes 50 do 200 m2 po úsecích (v ploše areálu; odečteno ručně ze situace stavby dwg)</t>
  </si>
  <si>
    <t>m2</t>
  </si>
  <si>
    <t>-940814244</t>
  </si>
  <si>
    <t>113107170</t>
  </si>
  <si>
    <t>Odstranění podkladu z betonu prostého tl 100 mm strojně pl přes 50 do 200 m2 po úsecích (lože pod betonovu dlažbu; odečteno ručně ze situace stavby dwg)</t>
  </si>
  <si>
    <t>472967536</t>
  </si>
  <si>
    <t>5</t>
  </si>
  <si>
    <t>113107243</t>
  </si>
  <si>
    <t>Odstranění podkladu živičného tl 150 mm strojně pl přes 200 m2 (v ploše areálu; odečteno ručně ze situace stavby dwg)</t>
  </si>
  <si>
    <t>-739315882</t>
  </si>
  <si>
    <t>6</t>
  </si>
  <si>
    <t>162301422</t>
  </si>
  <si>
    <t>Vodorovné přemístění pařezů do 5 km D do 500 mm (odečteno ručně ze situace stavby dwg)</t>
  </si>
  <si>
    <t>935205237</t>
  </si>
  <si>
    <t>7</t>
  </si>
  <si>
    <t>162301424</t>
  </si>
  <si>
    <t>Vodorovné přemístění pařezů do 5 km D do 900 mm (odečteno ručně ze situace stavby dwg)</t>
  </si>
  <si>
    <t>-127650955</t>
  </si>
  <si>
    <t>8</t>
  </si>
  <si>
    <t>162301922</t>
  </si>
  <si>
    <t>Příplatek k vodorovnému přemístění pařezů D 500 mm ZKD 5 km (5x)</t>
  </si>
  <si>
    <t>1540341038</t>
  </si>
  <si>
    <t>VV</t>
  </si>
  <si>
    <t>13*5</t>
  </si>
  <si>
    <t>9</t>
  </si>
  <si>
    <t>162301924</t>
  </si>
  <si>
    <t>Příplatek k vodorovnému přemístění pařezů D 900 mm ZKD 5 km (5x)</t>
  </si>
  <si>
    <t>981005498</t>
  </si>
  <si>
    <t>3*5</t>
  </si>
  <si>
    <t>10</t>
  </si>
  <si>
    <t>121101102</t>
  </si>
  <si>
    <t>Sejmutí ornice s přemístěním na vzdálenost do 100 m</t>
  </si>
  <si>
    <t>m3</t>
  </si>
  <si>
    <t>-1302109334</t>
  </si>
  <si>
    <t>2878*0,2</t>
  </si>
  <si>
    <t>11</t>
  </si>
  <si>
    <t>167103101</t>
  </si>
  <si>
    <t>Nakládání výkopku ze zemin schopných zúrodnění (ornice na mezideponii - TAM)</t>
  </si>
  <si>
    <t>-600104806</t>
  </si>
  <si>
    <t>12</t>
  </si>
  <si>
    <t>162706111</t>
  </si>
  <si>
    <t xml:space="preserve">Vodorovné přemístění do 6000 m bez naložení výkopku ze zemin schopných zúrodnění (ornice na mezideponii - TAM) </t>
  </si>
  <si>
    <t>-777578846</t>
  </si>
  <si>
    <t>13</t>
  </si>
  <si>
    <t>162706119</t>
  </si>
  <si>
    <t>Příplatek pro vodorovné přemístění bez naložení výkopku ze zemin schopných zúrodnění ZKD 1000 m (19x; ornice na mezideponii - TAM)</t>
  </si>
  <si>
    <t>2033577203</t>
  </si>
  <si>
    <t>(2878*0,2)*19</t>
  </si>
  <si>
    <t>14</t>
  </si>
  <si>
    <t>R28</t>
  </si>
  <si>
    <t>Demontáž stožáru VO včetně, patice, elektrovýzbroje a základu včetně odvozu a skládkovného (odečteno ručně ze situace stavby dwg)</t>
  </si>
  <si>
    <t>-1862586608</t>
  </si>
  <si>
    <t>Trubní vedení</t>
  </si>
  <si>
    <t>R27</t>
  </si>
  <si>
    <t>Zrušení kompletu UV včetně přípojky, zásypu, hutnění a odvozu suti (neznámá poloha a délka přípojky; bude upřesněno při realizaci - zajistí zhotovitel) - ODHAD</t>
  </si>
  <si>
    <t>512</t>
  </si>
  <si>
    <t>1990748604</t>
  </si>
  <si>
    <t>Ostatní konstrukce a práce, bourání</t>
  </si>
  <si>
    <t>16</t>
  </si>
  <si>
    <t>961031511-1</t>
  </si>
  <si>
    <t>Bourání základového zdiva z tvárnic ztraceného bednění včetně výplně z betonu (základy stávajícího zdiva; odečteno ručně ze situace stavby v dwg)</t>
  </si>
  <si>
    <t>150737544</t>
  </si>
  <si>
    <t>20*1</t>
  </si>
  <si>
    <t>17</t>
  </si>
  <si>
    <t>961031511-2</t>
  </si>
  <si>
    <t>Bourání základového zdiva z tvárnic ztraceného bednění včetně výplně ze ŽB (základy stávající opěrné zdi; odečteno ručně ze situace stavby v dwg)</t>
  </si>
  <si>
    <t>206123451</t>
  </si>
  <si>
    <t>25*1</t>
  </si>
  <si>
    <t>18</t>
  </si>
  <si>
    <t>962032241</t>
  </si>
  <si>
    <t>Bourání zdiva z cihel pálených nebo vápenopískových na MC přes 1 m3 (zbytky zdiva; odečteno ručně ze situace stavby v dwg)</t>
  </si>
  <si>
    <t>849318371</t>
  </si>
  <si>
    <t>16*3</t>
  </si>
  <si>
    <t>19</t>
  </si>
  <si>
    <t>962033121</t>
  </si>
  <si>
    <t>Bourání zdiva z tvárnic ztraceného bednění včetně výplně z betonu přes 1 m3 (zbytky zdiva; odečteno ručně ze situace stavby v dwg)</t>
  </si>
  <si>
    <t>171720194</t>
  </si>
  <si>
    <t>4*3</t>
  </si>
  <si>
    <t>20</t>
  </si>
  <si>
    <t>962052211</t>
  </si>
  <si>
    <t>Bourání zdiva nadzákladového ze ŽB přes 1 m3 (opěrná zeď; odečteno ručně ze situace stavby v dwg)</t>
  </si>
  <si>
    <t>-60921694</t>
  </si>
  <si>
    <t>966052121</t>
  </si>
  <si>
    <t>Bourání sloupků a vzpěr ŽB plotových s betonovou patkou (odečteno ručně ze situace stavby v dwg)</t>
  </si>
  <si>
    <t>1042182510</t>
  </si>
  <si>
    <t>22</t>
  </si>
  <si>
    <t>966071711</t>
  </si>
  <si>
    <t>Bourání sloupků a vzpěr plotových ocelových do 2,5 m zabetonovaných (odečteno ručně ze situace stavby v dwg)</t>
  </si>
  <si>
    <t>-1486363607</t>
  </si>
  <si>
    <t>23</t>
  </si>
  <si>
    <t>966071831</t>
  </si>
  <si>
    <t>Rozebrání ostnatého drátu výšky do 2,0 m (odečteno ručně ze situace stavby v dwg)</t>
  </si>
  <si>
    <t>m</t>
  </si>
  <si>
    <t>-1457613414</t>
  </si>
  <si>
    <t>24</t>
  </si>
  <si>
    <t>966072811</t>
  </si>
  <si>
    <t>Rozebrání rámového oplocení na ocelové sloupky výšky do 2m (na opěrné zdi; odečteno ručně ze situace stavby v dwg)</t>
  </si>
  <si>
    <t>124318584</t>
  </si>
  <si>
    <t>997</t>
  </si>
  <si>
    <t>Přesun sutě</t>
  </si>
  <si>
    <t>25</t>
  </si>
  <si>
    <t>997006511-1</t>
  </si>
  <si>
    <t>Vodorovná doprava suti s naložením a složením na skládku do 100 m (kámen; hromada suti) - ODHAD</t>
  </si>
  <si>
    <t>t</t>
  </si>
  <si>
    <t>1412964217</t>
  </si>
  <si>
    <t>130*2</t>
  </si>
  <si>
    <t>26</t>
  </si>
  <si>
    <t>997006511-2</t>
  </si>
  <si>
    <t>Vodorovná doprava suti s naložením a složením na skládku do 100 m (beton; hromada suti) - ODHAD</t>
  </si>
  <si>
    <t>-1166786604</t>
  </si>
  <si>
    <t>200*2,5</t>
  </si>
  <si>
    <t>27</t>
  </si>
  <si>
    <t>997006511-3</t>
  </si>
  <si>
    <t>Vodorovná doprava suti s naložením a složením na skládku do 100 m (zemina; hromada suti) - ODHAD</t>
  </si>
  <si>
    <t>-2046986579</t>
  </si>
  <si>
    <t>130*1,6</t>
  </si>
  <si>
    <t>28</t>
  </si>
  <si>
    <t>997006512</t>
  </si>
  <si>
    <t>Vodorovné doprava suti s naložením a složením na skládku do 1 km (součet)</t>
  </si>
  <si>
    <t>776011269</t>
  </si>
  <si>
    <t>260+500+208</t>
  </si>
  <si>
    <t>29</t>
  </si>
  <si>
    <t>997006519</t>
  </si>
  <si>
    <t>Příplatek k vodorovnému přemístění suti na skládku ZKD 1 km přes 1 km (29x)</t>
  </si>
  <si>
    <t>417236165</t>
  </si>
  <si>
    <t>(260+500+208)*29</t>
  </si>
  <si>
    <t>30</t>
  </si>
  <si>
    <t>997211511</t>
  </si>
  <si>
    <t>Vodorovná doprava suti po suchu na vzdálenost do 1 km</t>
  </si>
  <si>
    <t>1949320811</t>
  </si>
  <si>
    <t>31</t>
  </si>
  <si>
    <t>997211519</t>
  </si>
  <si>
    <t>Příplatek ZKD 1 km u vodorovné dopravy suti (29x)</t>
  </si>
  <si>
    <t>2061334694</t>
  </si>
  <si>
    <t>1142,786*29</t>
  </si>
  <si>
    <t>32</t>
  </si>
  <si>
    <t>997013801</t>
  </si>
  <si>
    <t>Poplatek za uložení na skládce (skládkovné) stavebního odpadu betonového kód odpadu 170 101</t>
  </si>
  <si>
    <t>1718583914</t>
  </si>
  <si>
    <t>33</t>
  </si>
  <si>
    <t>997013802</t>
  </si>
  <si>
    <t>Poplatek za uložení na skládce (skládkovné) stavebního odpadu železobetonového kód odpadu 170 101</t>
  </si>
  <si>
    <t>-626299029</t>
  </si>
  <si>
    <t>34</t>
  </si>
  <si>
    <t>997013803</t>
  </si>
  <si>
    <t>Poplatek za uložení na skládce (skládkovné) stavebního odpadu cihelného kód odpadu 170 102</t>
  </si>
  <si>
    <t>-637580890</t>
  </si>
  <si>
    <t>35</t>
  </si>
  <si>
    <t>997013811</t>
  </si>
  <si>
    <t>Poplatek za uložení na skládce (skládkovné) stavebního odpadu dřevěného kód odpadu 170 201 (pařezy a kořeny)</t>
  </si>
  <si>
    <t>904375466</t>
  </si>
  <si>
    <t>((13*0,5)+(3*1))*0,9</t>
  </si>
  <si>
    <t>36</t>
  </si>
  <si>
    <t>997221855</t>
  </si>
  <si>
    <t>Poplatek za uložení na skládce (skládkovné) zeminy a kameniva kód odpadu 170 504 (zemina; přebytek ornice využit na ochranu pláně přes zimní období)</t>
  </si>
  <si>
    <t>1119977626</t>
  </si>
  <si>
    <t>208</t>
  </si>
  <si>
    <t>37</t>
  </si>
  <si>
    <t>997221855-1</t>
  </si>
  <si>
    <t>Poplatek za uložení na skládce (skládkovné) zeminy a kameniva kód odpadu 170 504 (kámen; cena ověřena poptávkou na území Hlavního města Prahy a blízkého okolí)</t>
  </si>
  <si>
    <t>1285905673</t>
  </si>
  <si>
    <t>260</t>
  </si>
  <si>
    <t>38</t>
  </si>
  <si>
    <t>997223845-1</t>
  </si>
  <si>
    <t>Poplatek za uložení na skládce (skládkovné) odpadu asfaltového bez dehtu kód odpadu 170 302 (cena ověřena poptávkou na území Hlavního města Prahy a blízkého okolí)</t>
  </si>
  <si>
    <t>704304920</t>
  </si>
  <si>
    <t>PSV</t>
  </si>
  <si>
    <t>Práce a dodávky PSV</t>
  </si>
  <si>
    <t>767</t>
  </si>
  <si>
    <t>Konstrukce zámečnické</t>
  </si>
  <si>
    <t>39</t>
  </si>
  <si>
    <t>767651823-1</t>
  </si>
  <si>
    <t>Demontáž vrat otvíravých plochy do 13 m2 (stávající plechová vrata včetně sloupků, základů, odvozu a skládkovného; odečteno ručně ze situace stavby v dwg)</t>
  </si>
  <si>
    <t>-933910339</t>
  </si>
  <si>
    <t>___101 - Komunikace - parkoviště ZPS (TSK hl. m. Prahy, a.s.)</t>
  </si>
  <si>
    <t>HSV - HSV</t>
  </si>
  <si>
    <t xml:space="preserve">    3 - Svislé a kompletní konstrukce</t>
  </si>
  <si>
    <t xml:space="preserve">    SAN - Sanace podloží v aktivní zóně v tl. 500 mm</t>
  </si>
  <si>
    <t xml:space="preserve">    2 - Vsakovací trativod hl. min.0,8 m - parkoviště / 0,4 m - chodník</t>
  </si>
  <si>
    <t xml:space="preserve">    5.1 - Konstrukce komunikace 1 (SO101) - vozovka pojezdové plochy</t>
  </si>
  <si>
    <t xml:space="preserve">    5.3 - Konstrukce komunikace 3 (SO101) - parkovací stání</t>
  </si>
  <si>
    <t xml:space="preserve">    5.4 - Konstrukce chodníku (SO101) - chodník betonová dlažba</t>
  </si>
  <si>
    <t xml:space="preserve">    5.5 - Konstrukce opravy vozovky u obruby (SO101)</t>
  </si>
  <si>
    <t xml:space="preserve">    5.6 - Konstrukce komunikace 4 - oprava Argentinské a Jankovcovy</t>
  </si>
  <si>
    <t xml:space="preserve">    DZ - Dopravní značení</t>
  </si>
  <si>
    <t xml:space="preserve">    998 - Přesun hmot</t>
  </si>
  <si>
    <t>M - Práce a dodávky M</t>
  </si>
  <si>
    <t xml:space="preserve">    22-M - Montáže technologických zařízení pro dopravní stavby</t>
  </si>
  <si>
    <t>N00 - Nepojmenované práce</t>
  </si>
  <si>
    <t xml:space="preserve">    N01 - Nepojmenovaný díl</t>
  </si>
  <si>
    <t>OST - Ostatní</t>
  </si>
  <si>
    <t>113107141</t>
  </si>
  <si>
    <t>Odstranění podkladu živičného tl 50 mm ručně pneumatickým nářadím (odstranění konstrukce vozovky ulice Argentinská a Jankovcova; pro ACO 11S; odečteno ručně ze situace stavby v dwg)</t>
  </si>
  <si>
    <t>-1910164292</t>
  </si>
  <si>
    <t>113107142</t>
  </si>
  <si>
    <t>Odstranění podkladu živičného tl 100 mm ručně pneumatickým nářadím (odstranění konstrukce vozovky ulice Argentinská a Jankovcova; pro ACL 16S; odečteno ručně ze situace stavby v dwg)</t>
  </si>
  <si>
    <t>962937011</t>
  </si>
  <si>
    <t>113107142-1</t>
  </si>
  <si>
    <t>Odstranění podkladu živičného tl 100 mm ručně pneumatickým nářadím (odstranění konstrukce vozovky ulice Argentinská a Jankovcova; pro ACP 22S; odečteno ručně ze situace stavby v dwg)</t>
  </si>
  <si>
    <t>1317107136</t>
  </si>
  <si>
    <t>113107132-1</t>
  </si>
  <si>
    <t>Odstranění podkladu z betonu prostého do tl 300 mm ručně pneumatickým nářadím (odstranění konstrukce vozovky ulice Argentinská a Jankovcova; pro SC; odečteno ručně ze situace stavby v dwg)</t>
  </si>
  <si>
    <t>590885320</t>
  </si>
  <si>
    <t>113107113</t>
  </si>
  <si>
    <t>Odstranění podkladu z kameniva těženého do tl 300 mm ručně pneumatickým nářadím (odstranění konstrukce vozovky ulice Argentinská a Jankovcova; pro ŠDa; odečteno ručně ze situace stavby v dwg)</t>
  </si>
  <si>
    <t>-760520028</t>
  </si>
  <si>
    <t>113107181</t>
  </si>
  <si>
    <t>Odstranění podkladu živičného tl 50 mm strojně pl přes 50 do 200 m2 (oprava u obruby pro MA11; odečteno ručně ze situace stavby v dwg)</t>
  </si>
  <si>
    <t>-505396685</t>
  </si>
  <si>
    <t>113107182-1</t>
  </si>
  <si>
    <t>Odstranění podkladu živičného tl 100 mm strojně pl přes 50 do 200 m2 (oprava u obruby pro ACP 16S; odečteno ručně ze situace stavby v dwg)</t>
  </si>
  <si>
    <t>145217591</t>
  </si>
  <si>
    <t>113107132</t>
  </si>
  <si>
    <t>Odstranění podkladu z betonu prostého do tl 300 mm ručně pneumatickým nářadím (oprava u obruby pro SC; odečteno ručně ze situace stavby v dwg)</t>
  </si>
  <si>
    <t>-1048448708</t>
  </si>
  <si>
    <t>113107182</t>
  </si>
  <si>
    <t>Odstranění podkladu živičného do tl 100 mm strojně pl přes 50 do 200 m2 po úsecích (stávající konstrukce chodníků; odečteno ručně ze situace stavby)</t>
  </si>
  <si>
    <t>12801991</t>
  </si>
  <si>
    <t>840</t>
  </si>
  <si>
    <t>113107171</t>
  </si>
  <si>
    <t>Odstranění podkladu z betonu prostého do tl 150 mm strojně pl přes 50 do 200 m2 po úsecích (stávající konstrukce areálu a chodníků; odečteno ručně ze situace stavby)</t>
  </si>
  <si>
    <t>564598444</t>
  </si>
  <si>
    <t>775+840</t>
  </si>
  <si>
    <t>113107163</t>
  </si>
  <si>
    <t>Odstranění podkladu z kameniva drceného tl 300 mm strojně pl přes 50 do 200 m2 po úsecích (stávající konstrukce areálu; odečteno ručně ze situace stavby)</t>
  </si>
  <si>
    <t>-338953885</t>
  </si>
  <si>
    <t>113107151</t>
  </si>
  <si>
    <t>Odstranění podkladu z kameniva těženého do tl 100 mm strojně pl přes 50 do 200 m2 po úsecích (stávající konstrukce  chodníků a přejezdů, dotěžení na pláň; odečteno ručně ze situace stavby)</t>
  </si>
  <si>
    <t>1495232365</t>
  </si>
  <si>
    <t>113201112</t>
  </si>
  <si>
    <t>Vytrhání obrub silničních ležatých (OP3; odečteno ručně ze situace stavby)</t>
  </si>
  <si>
    <t>713715342</t>
  </si>
  <si>
    <t>191*0,5</t>
  </si>
  <si>
    <t>113201112-1</t>
  </si>
  <si>
    <t>Vytrhání obrub silničních ležatých (OP3; odečteno ručně ze situace stavby; opětovné použití) - bez mezideponie TAM+ZPĚT</t>
  </si>
  <si>
    <t>920021511</t>
  </si>
  <si>
    <t>113202111</t>
  </si>
  <si>
    <t>Vytrhání obrub krajníků obrubníků stojatých (odečteno ručně ze situace stavby v dwg)</t>
  </si>
  <si>
    <t>2106497034</t>
  </si>
  <si>
    <t>113203111-1</t>
  </si>
  <si>
    <t>Vytrhání obrub z dlažebních kostek (odečteno ručně ze situace stavby v dwg)</t>
  </si>
  <si>
    <t>-1086402992</t>
  </si>
  <si>
    <t>266*0,15</t>
  </si>
  <si>
    <t>113203111-2</t>
  </si>
  <si>
    <t>Vytrhání obrub z dlažebních kostek (opětovné použití; odečteno ručně ze situace stavby) - bez mezidepomie TAM+ZPĚT</t>
  </si>
  <si>
    <t>1669999395</t>
  </si>
  <si>
    <t>266*0,85</t>
  </si>
  <si>
    <t>113204111</t>
  </si>
  <si>
    <t>Vytrhání obrub záhonových (odečteno ručně ze situace stavby v dwg)</t>
  </si>
  <si>
    <t>2012183586</t>
  </si>
  <si>
    <t>122201101</t>
  </si>
  <si>
    <t>Odkopávky a prokopávky nezapažené v hornině tř. 3 objem do 100 m3 po úsecích (dotěžění na pláň; odečteno ručně ze situace stavby)</t>
  </si>
  <si>
    <t>55826921</t>
  </si>
  <si>
    <t>(2165*0,4)+(775*0,2)</t>
  </si>
  <si>
    <t>122201109</t>
  </si>
  <si>
    <t>Příplatek za lepivost u odkopávek v hornině tř. 1 až 3</t>
  </si>
  <si>
    <t>-1674460882</t>
  </si>
  <si>
    <t>1021</t>
  </si>
  <si>
    <t>132201101</t>
  </si>
  <si>
    <t>Hloubení rýh š do 600 mm v hornině tř. 3 objemu do 100 m3 (pro obruby, palisády, trativody; odečteno ručně ze situace stavby v dwg)</t>
  </si>
  <si>
    <t>1401488216</t>
  </si>
  <si>
    <t>(500*0,25)+(60*0,6)+(170*0,5*1,5)+(175*0,4*0,4)</t>
  </si>
  <si>
    <t>132201109</t>
  </si>
  <si>
    <t>Příplatek za lepivost k hloubení rýh š do 600 mm v hornině tř. 3</t>
  </si>
  <si>
    <t>-912265095</t>
  </si>
  <si>
    <t>316,5</t>
  </si>
  <si>
    <t>162701105</t>
  </si>
  <si>
    <t>Vodorovné přemístění do 10000 m výkopku/sypaniny z horniny tř. 1 až 4</t>
  </si>
  <si>
    <t>290840909</t>
  </si>
  <si>
    <t>1021+316,5</t>
  </si>
  <si>
    <t>162701109</t>
  </si>
  <si>
    <t>Příplatek k vodorovnému přemístění výkopku/sypaniny z horniny tř. 1 až 4 ZKD 1000 m přes 10000 m (20x km)</t>
  </si>
  <si>
    <t>-741701865</t>
  </si>
  <si>
    <t>1337,5*20</t>
  </si>
  <si>
    <t>Poplatek za uložení na skládce (skládkovné) zeminy a kameniva kód odpadu 170 504  (cena ověřena poptávkou na území Hlavního města Prahy a blízkého okolí)</t>
  </si>
  <si>
    <t>-176281598</t>
  </si>
  <si>
    <t>1337,5*1,6</t>
  </si>
  <si>
    <t>919735111</t>
  </si>
  <si>
    <t>Řezání stávajícího živičného krytu hl do 50 mm (odečteno ručně ze situace stavby v dwg)</t>
  </si>
  <si>
    <t>1457917339</t>
  </si>
  <si>
    <t>919735112</t>
  </si>
  <si>
    <t>Řezání stávajícího živičného krytu hl do 100 mm (odečteno ručně ze situace stavby v dwg)</t>
  </si>
  <si>
    <t>-1738056690</t>
  </si>
  <si>
    <t>919735113</t>
  </si>
  <si>
    <t>Řezání stávajícího živičného krytu hl do 150 mm (odečteno ručně ze situace stavby v dwg)</t>
  </si>
  <si>
    <t>1739595025</t>
  </si>
  <si>
    <t>919735124</t>
  </si>
  <si>
    <t>Řezání stávajícího betonového krytu hl do 200 mm (odečteno ručně ze situace stavby v dwg)</t>
  </si>
  <si>
    <t>-1999008520</t>
  </si>
  <si>
    <t>599141111</t>
  </si>
  <si>
    <t>Vyplnění spár mezi silničními dílci živičnou zálivkou včetně nalití svislých stěn obrub (odečteno ručně ze situace stavby v dwg)</t>
  </si>
  <si>
    <t>1219939322</t>
  </si>
  <si>
    <t>200+180+170+50</t>
  </si>
  <si>
    <t>919112213</t>
  </si>
  <si>
    <t>Řezání spár pro vytvoření komůrky š 10 mm hl 25 mm pro těsnící zálivku v živičném krytu (odečteno ručně ze situace stavby v dwg)</t>
  </si>
  <si>
    <t>-1891065975</t>
  </si>
  <si>
    <t>979024443</t>
  </si>
  <si>
    <t>Očištění vybouraných obrubníků a krajníků silničních (odečteno ručně ze situace stavby v dwg)</t>
  </si>
  <si>
    <t>764798178</t>
  </si>
  <si>
    <t>979071112</t>
  </si>
  <si>
    <t>Očištění dlažebních kostek velkých s původním spárováním živičnou směsí nebo MC (odečteno ručně ze situace stavby v dwg)</t>
  </si>
  <si>
    <t>-407995284</t>
  </si>
  <si>
    <t>181102302</t>
  </si>
  <si>
    <t>Úprava pláně v zářezech se zhutněním (odečteno ručně ze situace stavby v dwg)</t>
  </si>
  <si>
    <t>-289230641</t>
  </si>
  <si>
    <t>3564</t>
  </si>
  <si>
    <t>Svislé a kompletní konstrukce</t>
  </si>
  <si>
    <t>339921132</t>
  </si>
  <si>
    <t>Osazování betonových palisád do betonového základu v řadě výšky prvku přes 0,5 do 1 m</t>
  </si>
  <si>
    <t>-51378460</t>
  </si>
  <si>
    <t>M</t>
  </si>
  <si>
    <t>59228412</t>
  </si>
  <si>
    <t>palisáda tyčová půlkulatá betonová přírodní 17,5X20X60 cm (dodání 40m délky v řadě)</t>
  </si>
  <si>
    <t>-2073302092</t>
  </si>
  <si>
    <t>59228413</t>
  </si>
  <si>
    <t>palisáda tyčová půlkulatá betonová přírodní 17,5X20X80 cm (dodání 25m délky v řadě)</t>
  </si>
  <si>
    <t>-710478559</t>
  </si>
  <si>
    <t>916991121-1</t>
  </si>
  <si>
    <t>Lože pod obrubníky, krajníky nebo palisády z betonu C16/20nXF1</t>
  </si>
  <si>
    <t>164740612</t>
  </si>
  <si>
    <t>(65*0,3)+(182*0,04)+(500,62*0,02)+(470*0,03)</t>
  </si>
  <si>
    <t>SAN</t>
  </si>
  <si>
    <t>Sanace podloží v aktivní zóně v tl. 500 mm</t>
  </si>
  <si>
    <t>122302201-2</t>
  </si>
  <si>
    <t>Odkopávky a prokopávky nezapažené pro silnice objemu do 100 m3 v hornině tř. 4 (sanace podloží v AZ)- odvoz na skládku + skládkovné</t>
  </si>
  <si>
    <t>1620417662</t>
  </si>
  <si>
    <t>2700*0,75*0,5</t>
  </si>
  <si>
    <t>40</t>
  </si>
  <si>
    <t>122302209-2</t>
  </si>
  <si>
    <t>Příplatek k odkopávkám a prokopávkám pro silnice v hornině tř. 4 za lepivost (sanace podloží v AZ)</t>
  </si>
  <si>
    <t>710906478</t>
  </si>
  <si>
    <t>1012,5</t>
  </si>
  <si>
    <t>41</t>
  </si>
  <si>
    <t>162701105-1</t>
  </si>
  <si>
    <t>Vodorovné přemístění do 10000 m výkopku/sypaniny z horniny tř. 1 až 4 (sanace podloží v AZ)</t>
  </si>
  <si>
    <t>1363266670</t>
  </si>
  <si>
    <t>42</t>
  </si>
  <si>
    <t>162701109-1</t>
  </si>
  <si>
    <t>Příplatek k vodorovnému přemístění výkopku/sypaniny z horniny tř. 1 až 4 ZKD 1000 m přes 10000 m (sanace podloží v AZ; 20x km)</t>
  </si>
  <si>
    <t>-943227804</t>
  </si>
  <si>
    <t>1012,5*20</t>
  </si>
  <si>
    <t>43</t>
  </si>
  <si>
    <t>997221855-3</t>
  </si>
  <si>
    <t>Poplatek za uložení na skládce (skládkovné) zeminy a kameniva kód odpadu 170 504  (sanace podloží v AZ; cena ověřena poptávkou na území Hlavního města Prahy a blízkého okolí)</t>
  </si>
  <si>
    <t>1655064131</t>
  </si>
  <si>
    <t>1012,5*1,6</t>
  </si>
  <si>
    <t>44</t>
  </si>
  <si>
    <t>181102302-2</t>
  </si>
  <si>
    <t>Úprava pláně v zářezech se zhutněním (sanace podloží v AZ; 75% plochy pláně parkoviště)</t>
  </si>
  <si>
    <t>274887208</t>
  </si>
  <si>
    <t>2700*0,75</t>
  </si>
  <si>
    <t>45</t>
  </si>
  <si>
    <t>919726122</t>
  </si>
  <si>
    <t>Geotextilie pro ochranu, separaci a filtraci netkaná měrná hmotnost do 300 g/m2 (sanace podloží v AZ)</t>
  </si>
  <si>
    <t>-1220515857</t>
  </si>
  <si>
    <t>(2025*2)+(45*0,5*2)+(45*1)+(45*1*20)</t>
  </si>
  <si>
    <t>46</t>
  </si>
  <si>
    <t>564760111</t>
  </si>
  <si>
    <t>Podklad z kameniva hrubého drceného vel. 16-32 mm tl 200 mm (sanace podloží v AZ)</t>
  </si>
  <si>
    <t>-522281835</t>
  </si>
  <si>
    <t>2025</t>
  </si>
  <si>
    <t>47</t>
  </si>
  <si>
    <t>564731111</t>
  </si>
  <si>
    <t>Podklad z kameniva hrubého drceného vel. 32-63 mm tl 100 mm (sanace podloží v AZ)</t>
  </si>
  <si>
    <t>-230303700</t>
  </si>
  <si>
    <t>48</t>
  </si>
  <si>
    <t>564761111</t>
  </si>
  <si>
    <t>Podklad z kameniva hrubého drceného vel. 32-63 mm tl 200 mm (sanace podloží v AZ)</t>
  </si>
  <si>
    <t>-730732128</t>
  </si>
  <si>
    <t>49</t>
  </si>
  <si>
    <t>R10.2</t>
  </si>
  <si>
    <t>Statická zatěžovací zkouška včetně protokolu (kontrola únosnosti pláně Edef,2) - sanace podloží v AZ</t>
  </si>
  <si>
    <t>858152145</t>
  </si>
  <si>
    <t>Vsakovací trativod hl. min.0,8 m - parkoviště / 0,4 m - chodník</t>
  </si>
  <si>
    <t>50</t>
  </si>
  <si>
    <t>181102302-3</t>
  </si>
  <si>
    <t>Úprava dna výkopu trativodu se zhutněním</t>
  </si>
  <si>
    <t>147007537</t>
  </si>
  <si>
    <t>(170*0,5)+(175*0,4)</t>
  </si>
  <si>
    <t>51</t>
  </si>
  <si>
    <t>211561111</t>
  </si>
  <si>
    <t>Výplň odvodňovacích žeber nebo trativodů kamenivem hrubým drceným frakce 4 až 16 mm (HDK fr.8/16)</t>
  </si>
  <si>
    <t>-124509360</t>
  </si>
  <si>
    <t>(170*1,5*0,5)+(175*0,4*0,4)</t>
  </si>
  <si>
    <t>52</t>
  </si>
  <si>
    <t>211971110</t>
  </si>
  <si>
    <t>Zřízení opláštění žeber nebo trativodů geotextilií v rýze nebo zářezu sklonu do 1:2</t>
  </si>
  <si>
    <t>-9654604</t>
  </si>
  <si>
    <t>(170*6)+(175*2)</t>
  </si>
  <si>
    <t>53</t>
  </si>
  <si>
    <t>69311068</t>
  </si>
  <si>
    <t>geotextilie netkaná PP 300g/m2</t>
  </si>
  <si>
    <t>-185800792</t>
  </si>
  <si>
    <t>5.1</t>
  </si>
  <si>
    <t>Konstrukce komunikace 1 (SO101) - vozovka pojezdové plochy</t>
  </si>
  <si>
    <t>54</t>
  </si>
  <si>
    <t>577134131-1</t>
  </si>
  <si>
    <t>Asfaltový beton vrstva obrusná ACO 11S 50/70 (ABS) tř. I tl 40 mm š do 3 m z modifikovaného asfaltu (odečteno ručně ze situace stavby; vozovka SO101)</t>
  </si>
  <si>
    <t>-192601322</t>
  </si>
  <si>
    <t>55</t>
  </si>
  <si>
    <t>573231108-2</t>
  </si>
  <si>
    <t>Postřik živičný spojovací ze silniční emulze v množství 0,50 kg/m2 (odečteno ručně ze situace stavby; vozovka SO101)</t>
  </si>
  <si>
    <t>-1204923172</t>
  </si>
  <si>
    <t>56</t>
  </si>
  <si>
    <t>565145111</t>
  </si>
  <si>
    <t>Asfaltový beton vrstva podkladní ACP 16S 50/70 (obalované kamenivo OKS) tl 60 mm š do 3 m (odečteno ručně ze situace stavby; vozovka SO101)</t>
  </si>
  <si>
    <t>-2096579981</t>
  </si>
  <si>
    <t>57</t>
  </si>
  <si>
    <t>573191111-1</t>
  </si>
  <si>
    <t>Postřik infiltrační kationaktivní emulzí v množství 1 kg/m2 (odečteno ručně ze situace stavby; vozovka SO101)</t>
  </si>
  <si>
    <t>-1575416621</t>
  </si>
  <si>
    <t>58</t>
  </si>
  <si>
    <t>567122114-1</t>
  </si>
  <si>
    <t>Podklad ze směsi stmelené cementem SC C 8/10 (KSC I) tl 150 mm včetně prořezání dilatačních spár (odečteno ručně ze situace stavby; vozovka SO101)</t>
  </si>
  <si>
    <t>70635935</t>
  </si>
  <si>
    <t>59</t>
  </si>
  <si>
    <t>564851111</t>
  </si>
  <si>
    <t>Podklad ze štěrkodrtě ŠD tl 150 mm (odečteno ručně ze situace stavby; vozovka SO101)</t>
  </si>
  <si>
    <t>-346586064</t>
  </si>
  <si>
    <t>5.3</t>
  </si>
  <si>
    <t>Konstrukce komunikace 3 (SO101) - parkovací stání</t>
  </si>
  <si>
    <t>60</t>
  </si>
  <si>
    <t>591111111</t>
  </si>
  <si>
    <t>Kladení dlažby z kostek velkých z kamene do lože z kameniva těženého tl 50 mm (odečteno ručně ze situace stavby; parkovací stání SO101)</t>
  </si>
  <si>
    <t>1213191707</t>
  </si>
  <si>
    <t>61</t>
  </si>
  <si>
    <t>58380160-2</t>
  </si>
  <si>
    <t>kostka dlažební žula velká (odečteno ručně ze situace stavby; včetně dopravy z lomu na deponii zhotovitele a ztratného 3%; parkovací stání SO101)</t>
  </si>
  <si>
    <t>-1229948244</t>
  </si>
  <si>
    <t>(1193/2,7)*1,03</t>
  </si>
  <si>
    <t>62</t>
  </si>
  <si>
    <t>567122111-1</t>
  </si>
  <si>
    <t>Podklad ze směsi stmelené cementem SC C 8/10 (KSC I) tl 100 mm včetně prořezání dilatačních spár (odečteno ručně ze situace stavby; parkovací stání SO101)</t>
  </si>
  <si>
    <t>3935790</t>
  </si>
  <si>
    <t>63</t>
  </si>
  <si>
    <t>564831111</t>
  </si>
  <si>
    <t>Podklad ze štěrkodrtě ŠD tl 100 mm (odečteno ručně ze situace stavby; parkovací stání SO101)</t>
  </si>
  <si>
    <t>-366317580</t>
  </si>
  <si>
    <t>5.4</t>
  </si>
  <si>
    <t>Konstrukce chodníku (SO101) - chodník betonová dlažba</t>
  </si>
  <si>
    <t>64</t>
  </si>
  <si>
    <t>596211111</t>
  </si>
  <si>
    <t>Kladení zámkové dlažby komunikací pro pěší tl 60 mm skupiny A pl do 100 m2 po úsecích (odečteno ručně ze situace stavby; chodník SO101)</t>
  </si>
  <si>
    <t>821375628</t>
  </si>
  <si>
    <t>65</t>
  </si>
  <si>
    <t>59245018</t>
  </si>
  <si>
    <t>dlažba skladebná betonová 20x10x6 cm přírodní (odečteno ručně ze situace stavby; chodník SO101)</t>
  </si>
  <si>
    <t>1552487250</t>
  </si>
  <si>
    <t>66</t>
  </si>
  <si>
    <t>596211210</t>
  </si>
  <si>
    <t>Kladení zámkové dlažby komunikací pro pěší tl 80 mm skupiny A pl do 50 m2 (odečteno ručně ze situace stavby; chodník slepecké pásy SO101)</t>
  </si>
  <si>
    <t>-1818486965</t>
  </si>
  <si>
    <t>67</t>
  </si>
  <si>
    <t>59245006</t>
  </si>
  <si>
    <t>dlažba skladebná betonová základní pro nevidomé 20 x 10 x 6 cm barevná (odečteno ručně ze situace stavby; chodník slepecké pásy SO101)</t>
  </si>
  <si>
    <t>768458188</t>
  </si>
  <si>
    <t>68</t>
  </si>
  <si>
    <t>564851111-1</t>
  </si>
  <si>
    <t>Podklad ze štěrkodrtě ŠD tl 150 mm (odečteno ručně ze situace stavby; chodník SO101)</t>
  </si>
  <si>
    <t>-841009947</t>
  </si>
  <si>
    <t>5.5</t>
  </si>
  <si>
    <t>Konstrukce opravy vozovky u obruby (SO101)</t>
  </si>
  <si>
    <t>69</t>
  </si>
  <si>
    <t>578901113</t>
  </si>
  <si>
    <t>Zdrsňovací posyp litého asfaltu v množství 8 kg/m2 (odečteno ručně ze situace stavby; oprava vozovky u obruby SO101)</t>
  </si>
  <si>
    <t>-1968099570</t>
  </si>
  <si>
    <t>70</t>
  </si>
  <si>
    <t>578143133</t>
  </si>
  <si>
    <t>Litý asfalt MA 11 IV 20/30 (LAS) tl 40 mm š do 3 m z modifikovaného asfaltu (odečteno ručně ze situace stavby; oprava vozovky u obruby SO101)</t>
  </si>
  <si>
    <t>-1319301513</t>
  </si>
  <si>
    <t>71</t>
  </si>
  <si>
    <t>565145111-1</t>
  </si>
  <si>
    <t>Asfaltový beton vrstva podkladní ACP 16S 50/70 (obalované kamenivo OKS) tl 60 mm š do 3 m (odečteno ručně ze situace stavby; oprava vozovky u obruby SO101)</t>
  </si>
  <si>
    <t>539678698</t>
  </si>
  <si>
    <t>72</t>
  </si>
  <si>
    <t>573191111-2</t>
  </si>
  <si>
    <t>Postřik infiltrační kationaktivní emulzí v množství 1 kg/m2 (odečteno ručně ze situace stavby; oprava vozovky u obruby SO101)</t>
  </si>
  <si>
    <t>27301527</t>
  </si>
  <si>
    <t>73</t>
  </si>
  <si>
    <t>567132115-2</t>
  </si>
  <si>
    <t>Podklad ze směsi stmelené cementem SC 0/32; C 8/10 (KSC I) tl 200 mm včetně prořezání dilatačních spár (odečteno ručně ze situace stavby; oprava vozovky u obruby SO101)</t>
  </si>
  <si>
    <t>-1776288727</t>
  </si>
  <si>
    <t>5.6</t>
  </si>
  <si>
    <t>Konstrukce komunikace 4 - oprava Argentinské a Jankovcovy</t>
  </si>
  <si>
    <t>74</t>
  </si>
  <si>
    <t>577134131</t>
  </si>
  <si>
    <t>Asfaltový beton vrstva obrusná ACO 11S PmB 45/80-60 (ABS) tř. I tl 40 mm š do 3 m z modifikovaného asfaltu (odečteno ručně ze situace stavby; oprava Argentinské a Jankovcovy po uložení IS)</t>
  </si>
  <si>
    <t>195430397</t>
  </si>
  <si>
    <t>75</t>
  </si>
  <si>
    <t>573231108</t>
  </si>
  <si>
    <t>Postřik živičný spojovací ze silniční emulze v množství 0,50 kg/m2 (odečteno ručně ze situace stavby; oprava Argentinské a Jankovcovy po uložení IS)</t>
  </si>
  <si>
    <t>-455292186</t>
  </si>
  <si>
    <t>76</t>
  </si>
  <si>
    <t>577155132</t>
  </si>
  <si>
    <t>Asfaltový beton vrstva ložní ACL 16S PmB 25/55-55 (ABH) tl 60 mm š do 3 m z modifikovaného asfaltu (odečteno ručně ze situace stavby; oprava Argentinské a Jankovcovy po uložení IS)</t>
  </si>
  <si>
    <t>993748347</t>
  </si>
  <si>
    <t>77</t>
  </si>
  <si>
    <t>573231108-1</t>
  </si>
  <si>
    <t>1517169681</t>
  </si>
  <si>
    <t>78</t>
  </si>
  <si>
    <t>565166111</t>
  </si>
  <si>
    <t>Asfaltový beton vrstva podkladní ACP 22S 50/70 Forta FI 38mm (obalované kamenivo OKH) tl 80 mm š do 3 m (odečteno ručně ze situace stavby; oprava Argentinské a Jankovcovy po uložení IS)</t>
  </si>
  <si>
    <t>-453865564</t>
  </si>
  <si>
    <t>79</t>
  </si>
  <si>
    <t>573191111</t>
  </si>
  <si>
    <t>Postřik infiltrační kationaktivní emulzí v množství 1 kg/m2 (odečteno ručně ze situace stavby; oprava Argentinské a Jankovcovy po uložení IS)</t>
  </si>
  <si>
    <t>-1571858869</t>
  </si>
  <si>
    <t>80</t>
  </si>
  <si>
    <t>567132115-1</t>
  </si>
  <si>
    <t>Podklad ze směsi stmelené cementem SC 0/32; C 8/10 (KSC I) tl 200 mm včetně prořezání dilatačních spár (odečteno ručně ze situace stavby; oprava Argentinské a Jankovcovy po uložení IS)</t>
  </si>
  <si>
    <t>-1042924097</t>
  </si>
  <si>
    <t>81</t>
  </si>
  <si>
    <t>564871111</t>
  </si>
  <si>
    <t>Podklad ze štěrkodrtě ŠD tl 250 mm (odečteno ručně ze situace stavby; oprava Argentinské a Jankovcovy po uložení IS)</t>
  </si>
  <si>
    <t>1636334865</t>
  </si>
  <si>
    <t>82</t>
  </si>
  <si>
    <t>181102302-1</t>
  </si>
  <si>
    <t>Úprava pláně v zářezech se zhutněním (odečteno ručně ze situace stavby; oprava Argentinské a Jankovcovy po uložení IS)</t>
  </si>
  <si>
    <t>-2026091199</t>
  </si>
  <si>
    <t>83</t>
  </si>
  <si>
    <t>R10.3</t>
  </si>
  <si>
    <t>Statická zatěžovací zkouška včetně protokolu (kontrola únosnosti pláně Edef,2; odečteno ručně ze situace stavby; oprava Argentinské a Jankovcovy po uložení IS)</t>
  </si>
  <si>
    <t>-1626051101</t>
  </si>
  <si>
    <t>84</t>
  </si>
  <si>
    <t>899231111</t>
  </si>
  <si>
    <t>Výšková úprava uličního vstupu nebo vpusti do 200 mm zvýšením mříže</t>
  </si>
  <si>
    <t>-807878418</t>
  </si>
  <si>
    <t>85</t>
  </si>
  <si>
    <t>55242320</t>
  </si>
  <si>
    <t>mříž vtoková litinová plochá 500x500mm D400</t>
  </si>
  <si>
    <t>1226426978</t>
  </si>
  <si>
    <t>86</t>
  </si>
  <si>
    <t>899331111</t>
  </si>
  <si>
    <t>Výšková úprava uličního vstupu nebo vpusti do 200 mm zvýšením poklopu</t>
  </si>
  <si>
    <t>-762645369</t>
  </si>
  <si>
    <t>87</t>
  </si>
  <si>
    <t>28614192</t>
  </si>
  <si>
    <t>poklop litinový s mříží s teleskopickým dílem a těsněním pro zatížení 40t na prodloužení DN 400</t>
  </si>
  <si>
    <t>-847706121</t>
  </si>
  <si>
    <t>88</t>
  </si>
  <si>
    <t>899431111</t>
  </si>
  <si>
    <t>Výšková úprava uličního vstupu nebo vpusti do 200 mm zvýšením krycího hrnce, šoupěte nebo hydrantu</t>
  </si>
  <si>
    <t>-796099711</t>
  </si>
  <si>
    <t>89</t>
  </si>
  <si>
    <t>42291352</t>
  </si>
  <si>
    <t>poklop litinový šoupátkový pro zemní soupravy osazení do terénu a do vozovky</t>
  </si>
  <si>
    <t>-965802027</t>
  </si>
  <si>
    <t>90</t>
  </si>
  <si>
    <t>916241113</t>
  </si>
  <si>
    <t>Osazení obrubníku kamenného ležatého s boční opěrou do lože z betonu C16/20nXF1 (OP3; odečteno ručně ze situace stavby)</t>
  </si>
  <si>
    <t>-299527095</t>
  </si>
  <si>
    <t>91</t>
  </si>
  <si>
    <t>58380004-1</t>
  </si>
  <si>
    <t>obrubník kamenný přímý, žula, 25x20 (OP3; mám 95,5m z deponie)</t>
  </si>
  <si>
    <t>748344631</t>
  </si>
  <si>
    <t>182-95,5</t>
  </si>
  <si>
    <t>92</t>
  </si>
  <si>
    <t>916241213</t>
  </si>
  <si>
    <t>Osazení obrubníku kamenného stojatého s boční opěrou do lože z betonu C16/20nXF1 (OP6; odečteno ručně ze situace stavby)</t>
  </si>
  <si>
    <t>2050398281</t>
  </si>
  <si>
    <t>93</t>
  </si>
  <si>
    <t>58380007-1</t>
  </si>
  <si>
    <t>obrubník kamenný přímý, žula, 15x25 (OP6)</t>
  </si>
  <si>
    <t>-1748533636</t>
  </si>
  <si>
    <t>94</t>
  </si>
  <si>
    <t>58380007-2</t>
  </si>
  <si>
    <t>obrubník kamenný obloukový, žula, 15x25; R2=3,17m (OP6)</t>
  </si>
  <si>
    <t>834113520</t>
  </si>
  <si>
    <t>95</t>
  </si>
  <si>
    <t>58380007-3</t>
  </si>
  <si>
    <t>obrubník kamenný obloukový, žula, 15x25; R0,5=0,79m (OP6)</t>
  </si>
  <si>
    <t>1601153753</t>
  </si>
  <si>
    <t>96</t>
  </si>
  <si>
    <t>58380007-4</t>
  </si>
  <si>
    <t>obrubník kamenný obloukový, žula, 15x25; R1=2,33m (OP6)</t>
  </si>
  <si>
    <t>2010874037</t>
  </si>
  <si>
    <t>97</t>
  </si>
  <si>
    <t>58380007-5</t>
  </si>
  <si>
    <t>-1304062035</t>
  </si>
  <si>
    <t>98</t>
  </si>
  <si>
    <t>916111113</t>
  </si>
  <si>
    <t>Osazení obruby z velkých kostek s boční opěrou do lože z betonu C16/20nXF1 (odečteno ručně ze situace stavby)</t>
  </si>
  <si>
    <t>1316757971</t>
  </si>
  <si>
    <t>470</t>
  </si>
  <si>
    <t>99</t>
  </si>
  <si>
    <t>58380160-1</t>
  </si>
  <si>
    <t>kostka dlažební žula velká (mám 226m z deponie; dodám 244m; včetně trojlinky u obruby na vjezdu; včetně dopravy z lomu na deponii zhotovitele a ztratného 3%)</t>
  </si>
  <si>
    <t>-82729193</t>
  </si>
  <si>
    <t>((470-226)/17)*1,03</t>
  </si>
  <si>
    <t>100</t>
  </si>
  <si>
    <t>916231213</t>
  </si>
  <si>
    <t>Osazení chodníkového obrubníku betonového stojatého s boční opěrou do lože z betonu C16/20nXF1 (odečteno ručně ze situace stavby)</t>
  </si>
  <si>
    <t>1532716907</t>
  </si>
  <si>
    <t>230</t>
  </si>
  <si>
    <t>101</t>
  </si>
  <si>
    <t>59217016</t>
  </si>
  <si>
    <t>obrubník betonový chodníkový 100x8x25 cm</t>
  </si>
  <si>
    <t>778638009</t>
  </si>
  <si>
    <t>102</t>
  </si>
  <si>
    <t>935113212</t>
  </si>
  <si>
    <t>Osazení odvodňovacího betonového žlabu s krycím roštem šířky přes 200 mm</t>
  </si>
  <si>
    <t>620707461</t>
  </si>
  <si>
    <t>103</t>
  </si>
  <si>
    <t>59227036-1</t>
  </si>
  <si>
    <t>žlab betonový odvodňovací pro povrchové srážkové vody</t>
  </si>
  <si>
    <t>-103519781</t>
  </si>
  <si>
    <t>104</t>
  </si>
  <si>
    <t>936174312-1</t>
  </si>
  <si>
    <t>Montáž stojanu na kola do betonové patky (specifikace viz TZ SO101)</t>
  </si>
  <si>
    <t>-1915352178</t>
  </si>
  <si>
    <t>105</t>
  </si>
  <si>
    <t>74910152-1</t>
  </si>
  <si>
    <t>stojan na kola oboustranný, nerezová trubka česaná, rozvinutá délka cca 3 m včetně ostatního materiálu</t>
  </si>
  <si>
    <t>601560652</t>
  </si>
  <si>
    <t>DZ</t>
  </si>
  <si>
    <t>Dopravní značení</t>
  </si>
  <si>
    <t>106</t>
  </si>
  <si>
    <t>966006132</t>
  </si>
  <si>
    <t>Odstranění značek dopravních nebo orientačních se sloupky s betonovými patkami</t>
  </si>
  <si>
    <t>897330174</t>
  </si>
  <si>
    <t>107</t>
  </si>
  <si>
    <t>914511112</t>
  </si>
  <si>
    <t>Montáž sloupku dopravních značek délky do 3,5 m s betonovým základem a patkou</t>
  </si>
  <si>
    <t>-347889518</t>
  </si>
  <si>
    <t>108</t>
  </si>
  <si>
    <t>40445235</t>
  </si>
  <si>
    <t>sloupek Al pro dopravní značku D 60mm v 350mm</t>
  </si>
  <si>
    <t>-266231741</t>
  </si>
  <si>
    <t>109</t>
  </si>
  <si>
    <t>914111111</t>
  </si>
  <si>
    <t>Montáž svislé dopravní značky do velikosti 1 m2 objímkami na sloupek nebo konzolu</t>
  </si>
  <si>
    <t>2073051070</t>
  </si>
  <si>
    <t>110</t>
  </si>
  <si>
    <t>40445550</t>
  </si>
  <si>
    <t>značka dopravní svislá retroreflexní fólie tř 1 Al prolis 900mm (trojúhelník)</t>
  </si>
  <si>
    <t>-1995936005</t>
  </si>
  <si>
    <t>111</t>
  </si>
  <si>
    <t>40445555</t>
  </si>
  <si>
    <t>značka dopravní svislá retroreflexní fólie tř 1 Al prolis 500x700mm</t>
  </si>
  <si>
    <t>1609837040</t>
  </si>
  <si>
    <t>112</t>
  </si>
  <si>
    <t>40445566</t>
  </si>
  <si>
    <t>značka dopravní svislá retroreflexní fólie tř 1 Al prolis 500x300mm</t>
  </si>
  <si>
    <t>-1475612173</t>
  </si>
  <si>
    <t>113</t>
  </si>
  <si>
    <t>40445573</t>
  </si>
  <si>
    <t>značka dopravní svislá retroreflexní fólie tř 1 Al prolis 500x150mm</t>
  </si>
  <si>
    <t>-1901246755</t>
  </si>
  <si>
    <t>114</t>
  </si>
  <si>
    <t>40445552</t>
  </si>
  <si>
    <t>značka dopravní svislá retroreflexní fólie tř 1 Al prolis 500x500mm</t>
  </si>
  <si>
    <t>1054200339</t>
  </si>
  <si>
    <t>115</t>
  </si>
  <si>
    <t>40445553</t>
  </si>
  <si>
    <t>značka dopravní svislá retroreflexní fólie tř 1 Al prolis D 700mm</t>
  </si>
  <si>
    <t>1759833396</t>
  </si>
  <si>
    <t>116</t>
  </si>
  <si>
    <t>915611111</t>
  </si>
  <si>
    <t>Předznačení vodorovného liniového značení</t>
  </si>
  <si>
    <t>1838581158</t>
  </si>
  <si>
    <t>117</t>
  </si>
  <si>
    <t>915621111</t>
  </si>
  <si>
    <t>Předznačení vodorovného plošného značení</t>
  </si>
  <si>
    <t>-135002221</t>
  </si>
  <si>
    <t>118</t>
  </si>
  <si>
    <t>915111111</t>
  </si>
  <si>
    <t>Vodorovné dopravní značení dělící čáry souvislé š 125 mm základní bílá barva</t>
  </si>
  <si>
    <t>286424512</t>
  </si>
  <si>
    <t>119</t>
  </si>
  <si>
    <t>915211112</t>
  </si>
  <si>
    <t>Vodorovné dopravní značení dělící čáry souvislé š 125 mm retroreflexní bílý plast</t>
  </si>
  <si>
    <t>-262585281</t>
  </si>
  <si>
    <t>120</t>
  </si>
  <si>
    <t>915111121</t>
  </si>
  <si>
    <t>Vodorovné dopravní značení dělící čáry přerušované š 125 mm základní bílá barva</t>
  </si>
  <si>
    <t>-1283265237</t>
  </si>
  <si>
    <t>121</t>
  </si>
  <si>
    <t>915211122</t>
  </si>
  <si>
    <t>Vodorovné dopravní značení dělící čáry přerušované š 125 mm retroreflexní bílý plast</t>
  </si>
  <si>
    <t>197564039</t>
  </si>
  <si>
    <t>122</t>
  </si>
  <si>
    <t>915121111</t>
  </si>
  <si>
    <t>Vodorovné dopravní značení vodící čáry souvislé š 250 mm základní bíllá barva</t>
  </si>
  <si>
    <t>-1735951272</t>
  </si>
  <si>
    <t>123</t>
  </si>
  <si>
    <t>915221112</t>
  </si>
  <si>
    <t>Vodorovné dopravní značení vodící čáry souvislé š 250 mm retroreflexní bílý plast</t>
  </si>
  <si>
    <t>979038332</t>
  </si>
  <si>
    <t>124</t>
  </si>
  <si>
    <t>915121121</t>
  </si>
  <si>
    <t>Vodorovné dopravní značení vodící čáry přerušované š 250 mm základní bíllá barva</t>
  </si>
  <si>
    <t>-986321459</t>
  </si>
  <si>
    <t>125</t>
  </si>
  <si>
    <t>915221122</t>
  </si>
  <si>
    <t>Vodorovné dopravní značení vodící čáry přerušované š 250 mm retroreflexní bílý plast</t>
  </si>
  <si>
    <t>1199779195</t>
  </si>
  <si>
    <t>126</t>
  </si>
  <si>
    <t>915131111</t>
  </si>
  <si>
    <t>Vodorovné dopravní značení přechody pro chodce, šipky, symboly základní bílá barva</t>
  </si>
  <si>
    <t>1286806410</t>
  </si>
  <si>
    <t>127</t>
  </si>
  <si>
    <t>915231112</t>
  </si>
  <si>
    <t>Vodorovné dopravní značení přechody pro chodce, šipky, symboly retroreflexní bílý plast</t>
  </si>
  <si>
    <t>-1529931686</t>
  </si>
  <si>
    <t>128</t>
  </si>
  <si>
    <t>915321111</t>
  </si>
  <si>
    <t>Předformátované vodorovné dopravní značení přechod pro chodce</t>
  </si>
  <si>
    <t>512660844</t>
  </si>
  <si>
    <t>129</t>
  </si>
  <si>
    <t>915341113</t>
  </si>
  <si>
    <t>Předformátované vodorovné dopravní značení šipka délky 5 m</t>
  </si>
  <si>
    <t>707892103</t>
  </si>
  <si>
    <t>130</t>
  </si>
  <si>
    <t>916781112</t>
  </si>
  <si>
    <t>Zpomalovací plastový práh pro přejezdovou rychlost 20 km/h</t>
  </si>
  <si>
    <t>-1002791504</t>
  </si>
  <si>
    <t>998</t>
  </si>
  <si>
    <t>Přesun hmot</t>
  </si>
  <si>
    <t>131</t>
  </si>
  <si>
    <t>998225111</t>
  </si>
  <si>
    <t>Přesun hmot pro pozemní komunikace s krytem z kamene, monolitickým betonovým nebo živičným</t>
  </si>
  <si>
    <t>-861715443</t>
  </si>
  <si>
    <t>132</t>
  </si>
  <si>
    <t>998225194</t>
  </si>
  <si>
    <t>Příplatek k přesunu hmot pro pozemní komunikace s krytem z kamene, živičným, betonovým do 5000 m</t>
  </si>
  <si>
    <t>-600887624</t>
  </si>
  <si>
    <t>133</t>
  </si>
  <si>
    <t>998225195</t>
  </si>
  <si>
    <t>Příplatek k přesunu hmot pro pozemní komunikace s krytem z kamene, živičným, betonovým ZKD 5000 m (5x)</t>
  </si>
  <si>
    <t>911215428</t>
  </si>
  <si>
    <t>1269,387*5</t>
  </si>
  <si>
    <t>134</t>
  </si>
  <si>
    <t>-1885010093</t>
  </si>
  <si>
    <t>135</t>
  </si>
  <si>
    <t>1495409837</t>
  </si>
  <si>
    <t>1391,864*29</t>
  </si>
  <si>
    <t>136</t>
  </si>
  <si>
    <t>997211612</t>
  </si>
  <si>
    <t>Nakládání vybouraných hmot na dopravní prostředky pro vodorovnou dopravu (mezideponie TAM)</t>
  </si>
  <si>
    <t>-876626402</t>
  </si>
  <si>
    <t>137</t>
  </si>
  <si>
    <t>997211521</t>
  </si>
  <si>
    <t>Vodorovná doprava vybouraných hmot po suchu na vzdálenost do 1 km (mezideponie TAM)</t>
  </si>
  <si>
    <t>-286269869</t>
  </si>
  <si>
    <t>138</t>
  </si>
  <si>
    <t>997211529</t>
  </si>
  <si>
    <t>Příplatek ZKD 1 km u vodorovné dopravy vybouraných hmot (24x; mezideponie TAM)</t>
  </si>
  <si>
    <t>1910368881</t>
  </si>
  <si>
    <t>53,697*24</t>
  </si>
  <si>
    <t>139</t>
  </si>
  <si>
    <t>997211612-1</t>
  </si>
  <si>
    <t>Nakládání vybouraných hmot na dopravní prostředky pro vodorovnou dopravu (mezideponie ZPĚT)</t>
  </si>
  <si>
    <t>342024202</t>
  </si>
  <si>
    <t>140</t>
  </si>
  <si>
    <t>997211521-1</t>
  </si>
  <si>
    <t>Vodorovná doprava vybouraných hmot po suchu na vzdálenost do 1 km (mezideponie ZPĚT)</t>
  </si>
  <si>
    <t>1858968401</t>
  </si>
  <si>
    <t>141</t>
  </si>
  <si>
    <t>997211529-1</t>
  </si>
  <si>
    <t>Příplatek ZKD 1 km u vodorovné dopravy vybouraných hmot (24x; mezideponie ZPĚT)</t>
  </si>
  <si>
    <t>-1822042650</t>
  </si>
  <si>
    <t>142</t>
  </si>
  <si>
    <t>-1016322246</t>
  </si>
  <si>
    <t>143</t>
  </si>
  <si>
    <t>946206544</t>
  </si>
  <si>
    <t>144</t>
  </si>
  <si>
    <t>-1536671952</t>
  </si>
  <si>
    <t>Práce a dodávky M</t>
  </si>
  <si>
    <t>22-M</t>
  </si>
  <si>
    <t>Montáže technologických zařízení pro dopravní stavby</t>
  </si>
  <si>
    <t>145</t>
  </si>
  <si>
    <t>220860207</t>
  </si>
  <si>
    <t>Uvedeni parkovacího automatu do trvalého provozu</t>
  </si>
  <si>
    <t>-300513282</t>
  </si>
  <si>
    <t>146</t>
  </si>
  <si>
    <t>220860301</t>
  </si>
  <si>
    <t>Montáž parkovacího automatu</t>
  </si>
  <si>
    <t>-2008132835</t>
  </si>
  <si>
    <t>147</t>
  </si>
  <si>
    <t>74910354</t>
  </si>
  <si>
    <t>automat parkovací s reproduktorem, solární napájení,bezkontaktní i kontaktní čtečka,klávesnice,GSM modem - srovnatelně (typ specifikuje správce TSK)</t>
  </si>
  <si>
    <t>474210506</t>
  </si>
  <si>
    <t>N00</t>
  </si>
  <si>
    <t>Nepojmenované práce</t>
  </si>
  <si>
    <t>N01</t>
  </si>
  <si>
    <t>Nepojmenovaný díl</t>
  </si>
  <si>
    <t>148</t>
  </si>
  <si>
    <t>R10.1</t>
  </si>
  <si>
    <t>Statická zatěžovací zkouška včetně protokolu (kontrola únosnosti pláně Edef,2)</t>
  </si>
  <si>
    <t>-601307461</t>
  </si>
  <si>
    <t>149</t>
  </si>
  <si>
    <t>R29</t>
  </si>
  <si>
    <t>Montáž plastové dělené chráničky do DN150 vč dodání, zemních prací, obetonování tl 100 mm, skládkovného se zhutněným zásypem - ODHAD</t>
  </si>
  <si>
    <t>-595634948</t>
  </si>
  <si>
    <t>12*5</t>
  </si>
  <si>
    <t>150</t>
  </si>
  <si>
    <t>R3</t>
  </si>
  <si>
    <t>Kamenická úprava ostrýh rohů obrubníků</t>
  </si>
  <si>
    <t>918146568</t>
  </si>
  <si>
    <t>151</t>
  </si>
  <si>
    <t>R26b</t>
  </si>
  <si>
    <t>Vyčištění tělesa, výměna koše na splaveniny, tlakový proplach přípojky UV/HV/RŠ tlakovou vodou</t>
  </si>
  <si>
    <t>205024852</t>
  </si>
  <si>
    <t>OST</t>
  </si>
  <si>
    <t>Ostatní</t>
  </si>
  <si>
    <t>152</t>
  </si>
  <si>
    <t>011503000</t>
  </si>
  <si>
    <t>Stavební průzkum bez rozlišení - ručně kopané sondy (průzkum stávajících IS)</t>
  </si>
  <si>
    <t>1024</t>
  </si>
  <si>
    <t>1268644756</t>
  </si>
  <si>
    <t>153</t>
  </si>
  <si>
    <t>012203000</t>
  </si>
  <si>
    <t>Geodetické práce při provádění stavby - vytýčení stavby objektu</t>
  </si>
  <si>
    <t>kpl</t>
  </si>
  <si>
    <t>941573135</t>
  </si>
  <si>
    <t>154</t>
  </si>
  <si>
    <t>013244000</t>
  </si>
  <si>
    <t>Dokumentace pro provádění stavby (RDS)</t>
  </si>
  <si>
    <t>-2012467652</t>
  </si>
  <si>
    <t>155</t>
  </si>
  <si>
    <t>013254000</t>
  </si>
  <si>
    <t>Dokumentace skutečného provedení stavby (DSPS) včetně geodetického zaměření</t>
  </si>
  <si>
    <t>170946149</t>
  </si>
  <si>
    <t>___102 - Komunikace - odtahové parkoviště (Správa služeb hl. m. Prahy)</t>
  </si>
  <si>
    <t xml:space="preserve">    SAN - Sanace podloží v aktivní zóně v tl. 500 mm (odečteno ručně ze situace stavby v dwg)</t>
  </si>
  <si>
    <t xml:space="preserve">    2 - Vsakovací trativod hl. min. 0,8 m</t>
  </si>
  <si>
    <t xml:space="preserve">    5.1 - Konstrukce komunikace 2 (SO102) - vozovka pojezdové plochy</t>
  </si>
  <si>
    <t xml:space="preserve">    5.3 - Konstrukce komunikace 3 (SO102) - parkovací stání</t>
  </si>
  <si>
    <t xml:space="preserve">Odstranění podkladu z betonu prostého tl 150 mm strojně pl přes 50 do 200 m2 po úsecích (stávající konstrukce areálu; odečteno ručně ze situace stavby) </t>
  </si>
  <si>
    <t>1042211016</t>
  </si>
  <si>
    <t>(2950*0,75)+(2950*0,25)</t>
  </si>
  <si>
    <t xml:space="preserve">Odstranění podkladu z kameniva drceného tl 300 mm strojně pl přes 50 do 200 m2 po úsecích (stávající konstrukce areálu; odečteno ručně ze situace stavby) </t>
  </si>
  <si>
    <t>228110584</t>
  </si>
  <si>
    <t xml:space="preserve">Odkopávky a prokopávky nezapažené v hornině tř. 3 objem do 100 m3 po úsecích (dotěžění na pláň; odečteno ručně ze situace stavby) </t>
  </si>
  <si>
    <t>-1382495719</t>
  </si>
  <si>
    <t>((2950*0,75)*1,05)+((2950*0,25)*0,15)</t>
  </si>
  <si>
    <t>665308918</t>
  </si>
  <si>
    <t>2433,75</t>
  </si>
  <si>
    <t xml:space="preserve">Hloubení rýh š do 600 mm v hornině tř. 3 objemu do 100 m3 (pro obruby, palisády, zídky, trativody, základové patky) </t>
  </si>
  <si>
    <t>-1272901512</t>
  </si>
  <si>
    <t>(182*0,3)+(10*0,15)+(1,5*0,5*50)+(7*1)+(60*0,5*0,5*0,5)+(20*0,6)</t>
  </si>
  <si>
    <t>-1232667453</t>
  </si>
  <si>
    <t>120,1</t>
  </si>
  <si>
    <t>-1220807626</t>
  </si>
  <si>
    <t>2433,75+120,1</t>
  </si>
  <si>
    <t>1989307051</t>
  </si>
  <si>
    <t>2553,85*20</t>
  </si>
  <si>
    <t>1414265267</t>
  </si>
  <si>
    <t>2553,85*1,6</t>
  </si>
  <si>
    <t>-1913665923</t>
  </si>
  <si>
    <t>150+192</t>
  </si>
  <si>
    <t>772522020</t>
  </si>
  <si>
    <t>1560257671</t>
  </si>
  <si>
    <t>1665263646</t>
  </si>
  <si>
    <t>1340025175</t>
  </si>
  <si>
    <t>-900947785</t>
  </si>
  <si>
    <t>Úprava pláně v zářezech se zhutněním (odečteno ručně ze situace stavby)</t>
  </si>
  <si>
    <t>-212066422</t>
  </si>
  <si>
    <t>3245</t>
  </si>
  <si>
    <t>Sanace podloží v aktivní zóně v tl. 500 mm (odečteno ručně ze situace stavby v dwg)</t>
  </si>
  <si>
    <t>Odkopávky a prokopávky nezapažené pro silnice objemu do 100 m3 v hornině tř. 4 (sanace podloží v AZ)</t>
  </si>
  <si>
    <t>-502841182</t>
  </si>
  <si>
    <t>3245*0,75*0,5</t>
  </si>
  <si>
    <t>1569487972</t>
  </si>
  <si>
    <t>1216,875</t>
  </si>
  <si>
    <t>1952781017</t>
  </si>
  <si>
    <t>-2036747563</t>
  </si>
  <si>
    <t>1216,875*20</t>
  </si>
  <si>
    <t>-1572649151</t>
  </si>
  <si>
    <t>1216,875*1,6</t>
  </si>
  <si>
    <t>1540035789</t>
  </si>
  <si>
    <t>3245*0,75</t>
  </si>
  <si>
    <t>458167953</t>
  </si>
  <si>
    <t>-1583510443</t>
  </si>
  <si>
    <t>-1648876997</t>
  </si>
  <si>
    <t>1422493414</t>
  </si>
  <si>
    <t>(2433,75*2)+(55*0,5*2)+(55*1)+(55*1*20)</t>
  </si>
  <si>
    <t>128741772</t>
  </si>
  <si>
    <t>Vsakovací trativod hl. min. 0,8 m</t>
  </si>
  <si>
    <t>1078054940</t>
  </si>
  <si>
    <t>(50*0,5)</t>
  </si>
  <si>
    <t>-368716453</t>
  </si>
  <si>
    <t>(50*1,5*0,5)</t>
  </si>
  <si>
    <t>1997681226</t>
  </si>
  <si>
    <t>(50*6)</t>
  </si>
  <si>
    <t>-1436051098</t>
  </si>
  <si>
    <t>338171123-1</t>
  </si>
  <si>
    <t>Osazování sloupků plotových ocelových výšky do 250 cm se zabetonováním včetně horizontálních výztuží a nátěrem (odečteno ručně ze situace stavby; specifikave viz TZ; plot výšky 160 cm)</t>
  </si>
  <si>
    <t>-388685857</t>
  </si>
  <si>
    <t>55342255-2</t>
  </si>
  <si>
    <t>sloupek plotový poplastovaný průběžný/koncový výšky do 2500/38x1,5mm (odečteno ručně ze situace stavby; specifikave viz TZ; plot výšky 160 cm)</t>
  </si>
  <si>
    <t>-1332972589</t>
  </si>
  <si>
    <t>553R32</t>
  </si>
  <si>
    <t>Horizontální výztuž s nátěrem (odečteno ručně ze situace stavby; specifikave viz TZ; plot výšky 160 cm)</t>
  </si>
  <si>
    <t>-1842048909</t>
  </si>
  <si>
    <t>338171123-2</t>
  </si>
  <si>
    <t>Osazování vzpěr plotových ocelových v 2,60 m se zabetonováním (odečteno ručně ze situace stavby; specifikave viz TZ; plot výšky 160 cm)</t>
  </si>
  <si>
    <t>926222750</t>
  </si>
  <si>
    <t>55342275-1</t>
  </si>
  <si>
    <t>vzpěra plotová 38x1,5mm včetně krytky s uchem do 3000mm (odečteno ručně ze situace stavby; specifikave viz TZ; plot výšky 160 cm)</t>
  </si>
  <si>
    <t>-856145803</t>
  </si>
  <si>
    <t>348172215</t>
  </si>
  <si>
    <t>Montáž vjezdových bran samonosných dvoukřídlových plochy přes 10,0 m2 do 15,0 m2 se zabetonovanými sloupky (dle požadavků a specifikací Správy služeb hl. m. Prahy uvedených v TZ)</t>
  </si>
  <si>
    <t>-845755997</t>
  </si>
  <si>
    <t>Dvoukřídlá vjezdová brána (vrata) s pohonem a signalizací celkové šířky mezi sloupky 600 cm včetně sloupků, přívodu NN a dodání ostatního materiálu (dle požadavků a specifikací Správy služeb hl. m. Prahy uvedených v TZ)</t>
  </si>
  <si>
    <t>1311430276</t>
  </si>
  <si>
    <t>0,5*2 'Přepočtené koeficientem množství</t>
  </si>
  <si>
    <t>348401170</t>
  </si>
  <si>
    <t>Osazení oplocení ze strojového pletiva s napínacími dráty výšky do 2,0 m přes 15° sklonu svahu (odečteno ručně ze situace stavby; specifikave viz TZ; plot výšky 160 cm)</t>
  </si>
  <si>
    <t>-590778861</t>
  </si>
  <si>
    <t>31327513</t>
  </si>
  <si>
    <t>pletivo drátěné plastifikované se čtvercovými oky 55 mm/2,5 mm, 160 cm (odečteno ručně ze situace stavby; specifikave viz TZ; plot výšky 160 cm)</t>
  </si>
  <si>
    <t>871882101</t>
  </si>
  <si>
    <t>381181002</t>
  </si>
  <si>
    <t>Montáž univerzálních mobilních buněk v jednopodlažních sestavách (dle požadavků a specifikací Správy služeb hl. m. Prahy uvedených v TZ)</t>
  </si>
  <si>
    <t>-35430160</t>
  </si>
  <si>
    <t>R23</t>
  </si>
  <si>
    <t>Mobilní buňka dispečerů o vnějších rozměrech půdorysu 9 x 3 m včetně sanity, zastřešení pěšího koridoru a základního vybavení (dle požadavků a specifikací Správy služeb hl. m. Prahy uvedených v TZ)</t>
  </si>
  <si>
    <t>1835742332</t>
  </si>
  <si>
    <t>R25</t>
  </si>
  <si>
    <t>Montáž oplocení z plotových panelů výšky nad 4 m do 5 m včetně ukotvení do římsy a dodání spojovacího materiálu (odečteno ručně ze situace stavby; specifikave viz TZ; plot výšky 450 cm)</t>
  </si>
  <si>
    <t>1968352625</t>
  </si>
  <si>
    <t>R26</t>
  </si>
  <si>
    <t>pole svařované plotové, kovové pozink s tmavě zeleným dvouvrstvým nátěrem, rám 1500x2000, 1x pole=3x rám (odečteno ručně ze situace stavby; specifikave viz TZ; plot výšky 450 cm)</t>
  </si>
  <si>
    <t>685545961</t>
  </si>
  <si>
    <t>20*3</t>
  </si>
  <si>
    <t>sloupek plotový ocelový pozink, tmavě zelený dvouvrstvý nátěr, délky do 5000 mm (odečteno ručně ze situace stavby; specifikave viz TZ; plot výšky 450 cm)</t>
  </si>
  <si>
    <t>-1098105023</t>
  </si>
  <si>
    <t>40/2+1</t>
  </si>
  <si>
    <t>55342001</t>
  </si>
  <si>
    <t>úchyt montážní plotový pro upevnění plotového dílce, sada 4 úchytů (odečteno ručně ze situace stavby; specifikave viz TZ; plot výšky 450 cm)</t>
  </si>
  <si>
    <t>sada</t>
  </si>
  <si>
    <t>1487737351</t>
  </si>
  <si>
    <t>(20*3)</t>
  </si>
  <si>
    <t>38195501</t>
  </si>
  <si>
    <t>palisáda tyčová půlkulatá betonová přírodní 17,5X20X60 cm</t>
  </si>
  <si>
    <t>1291234971</t>
  </si>
  <si>
    <t>348101230-1</t>
  </si>
  <si>
    <t>Osazení vrat a vrátek k oplocení na ocelové sloupky včetně všech souvisejících prací (specifikace viz TZ)</t>
  </si>
  <si>
    <t>824365900</t>
  </si>
  <si>
    <t>55342321-1</t>
  </si>
  <si>
    <t>branka vchodová kovová výšky 160 cm s panty, včetně zabetonovaných sloupků výšky 176 cm, elektrického zámku a přípojky NN a dodání ostatního materiálu (specifikace viz TZ)</t>
  </si>
  <si>
    <t>-798249633</t>
  </si>
  <si>
    <t>Lože pro obrubníky, krajníky, betonové patky nebo palisády z betonu C16/20nXF1 (odečteno ručně ze situace stavby v dwg)</t>
  </si>
  <si>
    <t>-2015388729</t>
  </si>
  <si>
    <t>(20*0,3)+(192*0,04)+(60*0,5*0,5*0,5)</t>
  </si>
  <si>
    <t>341322803</t>
  </si>
  <si>
    <t>Stěny a příčky ze ŽB pro prostředí s mrazovými cykly tř. C 30/37 (opěrná zídka odborné ochrany stromu a podezdívka plotu u betonové lávky Vrbenského; odečteno ručně ze situace stavby)</t>
  </si>
  <si>
    <t>111903525</t>
  </si>
  <si>
    <t>311361321</t>
  </si>
  <si>
    <t>Výztuž nosných zdí betonářskou ocelí B500B (opěrná zídka odborné ochrany stromu a podezdívka plotu u betonové lávky Vrbenského; odečteno ručně ze situace stavby)</t>
  </si>
  <si>
    <t>1175580450</t>
  </si>
  <si>
    <t>279351121</t>
  </si>
  <si>
    <t>Zřízení oboustranného bednění základových zdí (opěrná zídka odborné ochrany stromu a podezdívka plotu u betonové lávky Vrbenského; odečteno ručně ze situace stavby)</t>
  </si>
  <si>
    <t>-1946296078</t>
  </si>
  <si>
    <t>279351122</t>
  </si>
  <si>
    <t>Odstranění oboustranného bednění základových zdí (opěrná zídka odborné ochrany stromu a podezdívka plotu u betonové lávky Vrbenského; odečteno ručně ze situace stavby)</t>
  </si>
  <si>
    <t>-1635259801</t>
  </si>
  <si>
    <t>279352221</t>
  </si>
  <si>
    <t>Zřízení kruhového oboustranného bednění základových zdí r do 2,5 m (opěrná zídka odborné ochrany stromu a podezdívka plotu u betonové lávky Vrbenského; odečteno ručně ze situace stavby)</t>
  </si>
  <si>
    <t>-1215465316</t>
  </si>
  <si>
    <t>279352222</t>
  </si>
  <si>
    <t>Odstranění kruhového oboustranného bednění základových zdí r do 2,5 m (opěrná zídka odborné ochrany stromu a podezdívka plotu u betonové lávky Vrbenského; odečteno ručně ze situace stavby)</t>
  </si>
  <si>
    <t>-560091674</t>
  </si>
  <si>
    <t>451315113</t>
  </si>
  <si>
    <t>Podkladní nebo výplňová vrstva z betonu C 8/10 tl do 100 mm (opěrná zídka odborné ochrany stromu a podezdívka plotu u betonové lávky Vrbenského; odečteno ručně ze situace stavby)</t>
  </si>
  <si>
    <t>-49689837</t>
  </si>
  <si>
    <t>931991112</t>
  </si>
  <si>
    <t>Zřízení těsnění dilatační spáry gumovým nebo PVC pásem ve stěně (opěrná zídka odborné ochrany stromu a podezdívka plotu u betonové lávky Vrbenského; odečteno ručně ze situace stavby)</t>
  </si>
  <si>
    <t>556718261</t>
  </si>
  <si>
    <t>711321131</t>
  </si>
  <si>
    <t>Provedení hydroizolace mostovek za horka nátěrem asfaltovým (opěrná zídka odborné ochrany stromu a podezdívka plotu u betonové lávky Vrbenského; odečteno ručně ze situace stavby)</t>
  </si>
  <si>
    <t>-165286113</t>
  </si>
  <si>
    <t>11161346</t>
  </si>
  <si>
    <t>asfalt oxidovaný stavebně izolační (opěrná zídka odborné ochrany stromu a podezdívka plotu u betonové lávky Vrbenského; odečteno ručně ze situace stavby)</t>
  </si>
  <si>
    <t>1039318352</t>
  </si>
  <si>
    <t>45*0,0015 'Přepočtené koeficientem množství</t>
  </si>
  <si>
    <t>594511111-1</t>
  </si>
  <si>
    <t>Dlažba z lomového kamene tl. 100 mm s provedením lože z flexibilní cementové malty tl. 50 mm (obklad opěrné zídky odborné ochrany stromu a podezdívka plotu u betonové lávky Vrbenského; odečteno ručně ze situace stavby)</t>
  </si>
  <si>
    <t>-1145724120</t>
  </si>
  <si>
    <t>599632111-1</t>
  </si>
  <si>
    <t>Vyplnění spár dlažby z lomového kamene MC se zatřením (obklad opěrné zídky odborné ochrany stromu a podezdívka plotu u betonové lávky Vrbenského; odečteno ručně ze situace stavby)</t>
  </si>
  <si>
    <t>1867402847</t>
  </si>
  <si>
    <t>Konstrukce komunikace 2 (SO102) - vozovka pojezdové plochy</t>
  </si>
  <si>
    <t>Asfaltový beton vrstva obrusná ACO 11S 50/70 FORTA FI (0,5kg/t)-délka vláken 19 mm, (ABS) tř. I tl 40 mm š do 3 m z modifikovaného asfaltu (odečteno ručně ze situace stavby; vozovka SO102)</t>
  </si>
  <si>
    <t>1274412095</t>
  </si>
  <si>
    <t>2723</t>
  </si>
  <si>
    <t>1646454155</t>
  </si>
  <si>
    <t>565155111</t>
  </si>
  <si>
    <t>Asfaltový beton vrstva podkladní ACP 16S 50/70 FORTA FI (0,5kg/t)-délka vláken 38 mm, (obalované kamenivo OKS) tl 70 mm š do 3 m (odečteno ručně ze situace stavby; vozovka SO102)</t>
  </si>
  <si>
    <t>1389554709</t>
  </si>
  <si>
    <t>Postřik infiltrační kationaktivní emulzí v množství 1 kg/m2 (odečteno ručně ze situace stavby; vozovka SO102)</t>
  </si>
  <si>
    <t>-1736270366</t>
  </si>
  <si>
    <t>Podklad ze směsi stmelené cementem SC C 8/10 (KSC I) tl 150 mm včetně prořezání dilatačních spár (odečteno ručně ze situace stavby; vozovka SO102)</t>
  </si>
  <si>
    <t>-52196007</t>
  </si>
  <si>
    <t>564861111</t>
  </si>
  <si>
    <t>Podklad ze štěrkodrtě ŠDa fr.0/32 tl 200 mm</t>
  </si>
  <si>
    <t>-431942250</t>
  </si>
  <si>
    <t>Konstrukce komunikace 3 (SO102) - parkovací stání</t>
  </si>
  <si>
    <t>Kladení dlažby z kostek velkých z kamene do lože z kameniva těženého tl 50 mm (odečteno ručně ze situace stavby; parkovací stání SO102)</t>
  </si>
  <si>
    <t>1969513533</t>
  </si>
  <si>
    <t>kostka dlažební žula velká (odečteno ručně ze situace stavby; parkovací stání SO102; včetně dopravy z lomu na deponii zhotovitele a ztratného 3%)</t>
  </si>
  <si>
    <t>-1595354354</t>
  </si>
  <si>
    <t>(90/2,7)*1,03</t>
  </si>
  <si>
    <t>Podklad ze směsi stmelené cementem SC C 8/10 (KSC I) tl 100 mm včetně prořezání dilatačních spár (odečteno ručně ze situace stavby; parkovací stání SO102)</t>
  </si>
  <si>
    <t>-1750337329</t>
  </si>
  <si>
    <t>Podklad ze štěrkodrtě ŠD tl 100 mm (odečteno ručně ze situace stavby; parkovací stání SO102)</t>
  </si>
  <si>
    <t>1024117107</t>
  </si>
  <si>
    <t>R33</t>
  </si>
  <si>
    <t>Montáž ocelové pozinkované zábrany parkovací tvaru U přichycené šrouby zabetonované do betonové patky včetně dodání a ostatních prací (stožárová ochrana VO)</t>
  </si>
  <si>
    <t>-1149999062</t>
  </si>
  <si>
    <t>1739564671</t>
  </si>
  <si>
    <t>51760944</t>
  </si>
  <si>
    <t>(10/17)*1,03</t>
  </si>
  <si>
    <t>-1088012940</t>
  </si>
  <si>
    <t>182</t>
  </si>
  <si>
    <t>-2054828228</t>
  </si>
  <si>
    <t>1743785685</t>
  </si>
  <si>
    <t>-568067342</t>
  </si>
  <si>
    <t>2256,75*29</t>
  </si>
  <si>
    <t>1161720198</t>
  </si>
  <si>
    <t>1327906752</t>
  </si>
  <si>
    <t>625305318</t>
  </si>
  <si>
    <t>-500258234</t>
  </si>
  <si>
    <t>-256916626</t>
  </si>
  <si>
    <t>288,036*5</t>
  </si>
  <si>
    <t>Statická zatěžovací zkouška včetně protokolu (kontrola únosnosti pláně Edef,2) - v trase</t>
  </si>
  <si>
    <t>-1850111755</t>
  </si>
  <si>
    <t>304317859</t>
  </si>
  <si>
    <t>Tlakový proplach přípojky UV/RŠ tlakovou vodou</t>
  </si>
  <si>
    <t>184035624</t>
  </si>
  <si>
    <t>011503000.1</t>
  </si>
  <si>
    <t>1425667123</t>
  </si>
  <si>
    <t>-283771661</t>
  </si>
  <si>
    <t>1761839956</t>
  </si>
  <si>
    <t>1490390065</t>
  </si>
  <si>
    <t>___201 - Opěrná zeď (Správa služeb hl. m. Prahy)</t>
  </si>
  <si>
    <t xml:space="preserve">    2 - Zakládání</t>
  </si>
  <si>
    <t xml:space="preserve">    4 - Vodorovné konstrukce</t>
  </si>
  <si>
    <t xml:space="preserve">    711 - Izolace proti vodě, vlhkosti a plynům</t>
  </si>
  <si>
    <t>122302203</t>
  </si>
  <si>
    <t>Odkopávky a prokopávky nezapažené pro silnice objemu do 5000 m3 v hornině tř. 4 (odečteno ručně ze situace stavby a řezů)</t>
  </si>
  <si>
    <t>107416971</t>
  </si>
  <si>
    <t>122302209</t>
  </si>
  <si>
    <t>Příplatek k odkopávkám a prokopávkám pro silnice v hornině tř. 4 za lepivost</t>
  </si>
  <si>
    <t>-1390231225</t>
  </si>
  <si>
    <t>161101101</t>
  </si>
  <si>
    <t>Svislé přemístění výkopku z horniny tř. 1 až 4 hl výkopu do 2,5 m (odečteno ručně ze situace stavby a řezů)</t>
  </si>
  <si>
    <t>-1986975516</t>
  </si>
  <si>
    <t>Vodorovné přemístění do 10000 m výkopku/sypaniny z horniny tř. 1 až 4 (odečteno ručně ze situace stavby a řezů)</t>
  </si>
  <si>
    <t>2105290082</t>
  </si>
  <si>
    <t>Příplatek k vodorovnému přemístění výkopku/sypaniny z horniny tř. 1 až 4 ZKD 1000 m přes 10000 m (29x)</t>
  </si>
  <si>
    <t>614182396</t>
  </si>
  <si>
    <t>170*29</t>
  </si>
  <si>
    <t>171101103</t>
  </si>
  <si>
    <t>Uložení sypaniny z hornin soudržných do násypů zhutněných do 100 % PS (odečteno ručně ze situace stavby a řezů)</t>
  </si>
  <si>
    <t>-637291379</t>
  </si>
  <si>
    <t>58331200</t>
  </si>
  <si>
    <t>štěrkopísek netříděný zásypový materiál (odečteno ručně ze situace stavby a řezů)</t>
  </si>
  <si>
    <t>-341839677</t>
  </si>
  <si>
    <t>35*2</t>
  </si>
  <si>
    <t>Poplatek za uložení na skládce (skládkovné) zeminy a kameniva kód odpadu 170 504 (cena ověřena poptávkou na území Hlavního města Prahy a blízkého okolí)</t>
  </si>
  <si>
    <t>54079766</t>
  </si>
  <si>
    <t>170*1,6</t>
  </si>
  <si>
    <t>Zakládání</t>
  </si>
  <si>
    <t>Výplň odvodňovacích žeber nebo trativodů kamenivem hrubým drceným frakce 4 až 16 mm (odečteno ručně ze situace stavby a řezů)</t>
  </si>
  <si>
    <t>2050725452</t>
  </si>
  <si>
    <t>211971121</t>
  </si>
  <si>
    <t>Zřízení opláštění žeber nebo trativodů geotextilií v rýze nebo zářezu sklonu přes 1:2 š do 2,5 m (odečteno ručně ze situace stavby a řezů)</t>
  </si>
  <si>
    <t>1440858707</t>
  </si>
  <si>
    <t>69311070</t>
  </si>
  <si>
    <t>geotextilie netkaná PP 400g/m2 (odečteno ručně ze situace stavby a řezů)</t>
  </si>
  <si>
    <t>524864158</t>
  </si>
  <si>
    <t>212752213</t>
  </si>
  <si>
    <t>Trativod z drenážních trubek plastových flexibilních D do 160 mm včetně lože otevřený výkop (odečteno ručně ze situace stavby a řezů)</t>
  </si>
  <si>
    <t>-519254628</t>
  </si>
  <si>
    <t>311351121</t>
  </si>
  <si>
    <t>Zřízení oboustranného bednění nosných nadzákladových zdí (odečteno ručně ze situace stavby a řezů)</t>
  </si>
  <si>
    <t>343571719</t>
  </si>
  <si>
    <t>311351122</t>
  </si>
  <si>
    <t>Odstranění oboustranného bednění nosných nadzákladových zdí (odečteno ručně ze situace stavby a řezů)</t>
  </si>
  <si>
    <t>353735153</t>
  </si>
  <si>
    <t>Výztuž nosných zdí betonářskou ocelí B500B (odečteno ručně ze situace stavby a řezů)</t>
  </si>
  <si>
    <t>1355892096</t>
  </si>
  <si>
    <t>311361321-1</t>
  </si>
  <si>
    <t>Výztuž nosných zdí betonářskou ocelí B500B (pro obklad kotvení a trny; odečteno ručně ze situace stavby a řezů)</t>
  </si>
  <si>
    <t>446514511</t>
  </si>
  <si>
    <t>317321118</t>
  </si>
  <si>
    <t>Mostní římsy ze ŽB C 30/37 (odečteno ručně ze situace stavby a řezů)</t>
  </si>
  <si>
    <t>-1000128772</t>
  </si>
  <si>
    <t>317353121</t>
  </si>
  <si>
    <t>Bednění mostních říms všech tvarů - zřízení (odečteno ručně ze situace stavby a řezů)</t>
  </si>
  <si>
    <t>-671625083</t>
  </si>
  <si>
    <t>317353221</t>
  </si>
  <si>
    <t>Bednění mostních říms všech tvarů - odstranění (odečteno ručně ze situace stavby a řezů)</t>
  </si>
  <si>
    <t>573500808</t>
  </si>
  <si>
    <t>317361116</t>
  </si>
  <si>
    <t>Výztuž mostních říms z betonářské oceli 10 505 (R) nebo BSt 500 (odečteno ručně ze situace stavby a řezů)</t>
  </si>
  <si>
    <t>-733535130</t>
  </si>
  <si>
    <t>Stěny a příčky ze ŽB pro prostředí s mrazovými cykly tř. C 30/37 (odečteno ručně ze situace stavby a řezů)</t>
  </si>
  <si>
    <t>1299204566</t>
  </si>
  <si>
    <t>-2120077541</t>
  </si>
  <si>
    <t>-1026710634</t>
  </si>
  <si>
    <t>Vodorovné konstrukce</t>
  </si>
  <si>
    <t>451315116</t>
  </si>
  <si>
    <t>Podkladní nebo výplňová vrstva z betonu C 20/25 tl do 100 mm (odečteno ručně ze situace stavby a řezů)</t>
  </si>
  <si>
    <t>-1293316008</t>
  </si>
  <si>
    <t>462511112</t>
  </si>
  <si>
    <t>Zához prostoru z drenážního betonu (odečteno ručně ze situace stavby a řezů)</t>
  </si>
  <si>
    <t>-1795525064</t>
  </si>
  <si>
    <t>58939030</t>
  </si>
  <si>
    <t>mezerovitý beton MCB (odečteno ručně ze situace stavby a řezů)</t>
  </si>
  <si>
    <t>486800347</t>
  </si>
  <si>
    <t>911121111</t>
  </si>
  <si>
    <t>Montáž zábradlí ocelového přichyceného vruty do betonového podkladu nebo římsy (odečteno ručně ze situace stavby a řezů)</t>
  </si>
  <si>
    <t>450604174</t>
  </si>
  <si>
    <t>R20</t>
  </si>
  <si>
    <t>ocelové pozinkované zábradlí s funkcí oplocení z otevřených svislých profilů výšky 160 cm, kotvené dodatečně vrtanými kotvami včetně dvouvrstvého tmavě zeleného nátěru a dodání ostatního materiálu (odečteno ručně ze situace stavby a řezů)</t>
  </si>
  <si>
    <t>1533843363</t>
  </si>
  <si>
    <t>Zřízení těsnění dilatační spáry gumovým nebo PVC pásem ve stěně (odečteno ručně ze situace stavby a řezů)</t>
  </si>
  <si>
    <t>-1517145914</t>
  </si>
  <si>
    <t>977141118</t>
  </si>
  <si>
    <t>Vrty pro kotvy do betonu průměru 18 mm hloubky 120 mm s vyplněním epoxidovým tmelem (odečteno ručně ze situace stavby a řezů)</t>
  </si>
  <si>
    <t>523727611</t>
  </si>
  <si>
    <t>-1550496042</t>
  </si>
  <si>
    <t>2082243631</t>
  </si>
  <si>
    <t>2000437612</t>
  </si>
  <si>
    <t>237,56*5</t>
  </si>
  <si>
    <t>711</t>
  </si>
  <si>
    <t>Izolace proti vodě, vlhkosti a plynům</t>
  </si>
  <si>
    <t>Provedení hydroizolace mostovek za horka nátěrem asfaltovým (odečteno ručně ze situace stavby a řezů)</t>
  </si>
  <si>
    <t>-1756517956</t>
  </si>
  <si>
    <t>11161346-1</t>
  </si>
  <si>
    <t>asfalt oxidovaný stavebně izolační (odečteno ručně ze situace stavby a řezů)</t>
  </si>
  <si>
    <t>-1467692699</t>
  </si>
  <si>
    <t>800*0,0015 'Přepočtené koeficientem množství</t>
  </si>
  <si>
    <t>711341564</t>
  </si>
  <si>
    <t>Provedení hydroizolace mostovek pásy přitavením NAIP (odečteno ručně ze situace stavby a řezů)</t>
  </si>
  <si>
    <t>309460724</t>
  </si>
  <si>
    <t>62832001</t>
  </si>
  <si>
    <t>pás těžký asfaltovaný V 60 S 35 - srovnatelně (odečteno ručně ze situace stavby a řezů)</t>
  </si>
  <si>
    <t>349543468</t>
  </si>
  <si>
    <t>4,34782608695652*1,15 'Přepočtené koeficientem množství</t>
  </si>
  <si>
    <t>-778328169</t>
  </si>
  <si>
    <t>Montáž plastové chráničky do DN150 vč dodání, zemních prací, obetonování tl 100 mm, skládkovného se zhutněným zásypem - ODHAD (prostup či podstup IS)</t>
  </si>
  <si>
    <t>-1801938363</t>
  </si>
  <si>
    <t>011503000-1</t>
  </si>
  <si>
    <t>407050394</t>
  </si>
  <si>
    <t>-1421054687</t>
  </si>
  <si>
    <t>-2278354</t>
  </si>
  <si>
    <t>2129450478</t>
  </si>
  <si>
    <t>___301.1 - Kanalizační přípojka (Správa služeb hl. m. Prahy)</t>
  </si>
  <si>
    <t xml:space="preserve">    8 - Trubní vedení </t>
  </si>
  <si>
    <t>OST - OST</t>
  </si>
  <si>
    <t xml:space="preserve">    O01 - Ostatní</t>
  </si>
  <si>
    <t>119001421</t>
  </si>
  <si>
    <t>Dočasné zajištění kabelů a kabelových tratí ze 3 volně ložených kabelů</t>
  </si>
  <si>
    <t>-683313431</t>
  </si>
  <si>
    <t>ZDS  příl D5.5</t>
  </si>
  <si>
    <t>6*1,1</t>
  </si>
  <si>
    <t>132212202</t>
  </si>
  <si>
    <t>Hloubení rýh š přes 600 do 2000 mm ručním nebo pneum nářadím v nesoudržných horninách tř. 3</t>
  </si>
  <si>
    <t>47429643</t>
  </si>
  <si>
    <t>ZDS příl 5.5,5.6</t>
  </si>
  <si>
    <t xml:space="preserve">2,5*1,1*(4,19-0,64)"K živ plocha*hl.prům - tl.kom </t>
  </si>
  <si>
    <t>1,8*1,1*(3,815-0,23)"CH živ</t>
  </si>
  <si>
    <t>2,06*1,1*3,275"manip plocha</t>
  </si>
  <si>
    <t>8,55*1,1*2,650</t>
  </si>
  <si>
    <t>3,06*1,1*2,22</t>
  </si>
  <si>
    <t>Mezisoučet rýhy</t>
  </si>
  <si>
    <t>1,5*1,4*3,06"Š1 rozš výkopu"</t>
  </si>
  <si>
    <t>1,5*1,4*2,24"Š2 rozš"</t>
  </si>
  <si>
    <t>Mezisoučet</t>
  </si>
  <si>
    <t>Součet</t>
  </si>
  <si>
    <t>67,808*0,5"tř.3 TZ příl D 5.2</t>
  </si>
  <si>
    <t>132212209</t>
  </si>
  <si>
    <t>Příplatek za lepivost u hloubení rýh š do 2000 mm ručním nebo pneum nářadím v hornině tř. 3</t>
  </si>
  <si>
    <t>586149442</t>
  </si>
  <si>
    <t>33,904*0,3</t>
  </si>
  <si>
    <t>132312202</t>
  </si>
  <si>
    <t>Hloubení rýh š přes 600 do 2000 mm ručním nebo pneum nářadím v nesoudržných horninách tř. 4</t>
  </si>
  <si>
    <t>-441607808</t>
  </si>
  <si>
    <t>33,904</t>
  </si>
  <si>
    <t>132312209</t>
  </si>
  <si>
    <t>Příplatek za lepivost u hloubení rýh š do 2000 mm ručním nebo pneum nářadím v hornině tř. 4</t>
  </si>
  <si>
    <t>-1732921220</t>
  </si>
  <si>
    <t>151821112-1</t>
  </si>
  <si>
    <t>Osazení a odstranění pažicího boxu hl výkopu do 3,5 m š do 2,5 m pro celou dobu stavby</t>
  </si>
  <si>
    <t>-995346563</t>
  </si>
  <si>
    <t>ZDS příl D 5.2</t>
  </si>
  <si>
    <t>2*2,5*(4,24+4,14)/2"2*dl*prům.hl</t>
  </si>
  <si>
    <t>2*1,8*(4,14+3,49)/2</t>
  </si>
  <si>
    <t>2*2,06*(3,49+3,06)/2</t>
  </si>
  <si>
    <t>2*8,55*(3,06+2,24)/2</t>
  </si>
  <si>
    <t>2*3,06*(2,24+2,22)/2</t>
  </si>
  <si>
    <t>-188566190</t>
  </si>
  <si>
    <t>67,808</t>
  </si>
  <si>
    <t>167101101-2</t>
  </si>
  <si>
    <t>Nakládání sypaniny ze skládky do 100 m3</t>
  </si>
  <si>
    <t>1718987634</t>
  </si>
  <si>
    <t>7,484+44,981"obsyp+zásyp</t>
  </si>
  <si>
    <t>174101101</t>
  </si>
  <si>
    <t>Zásyp jam, šachet rýh nebo kolem objektů sypaninou se zhutněním</t>
  </si>
  <si>
    <t>2043494991</t>
  </si>
  <si>
    <t>ZDS příl D5.5,D5.6</t>
  </si>
  <si>
    <t>67,808"výkop</t>
  </si>
  <si>
    <t>-(1,617+2,397+1,647+2,528+7,484)"VK podkladní vrstvy</t>
  </si>
  <si>
    <t>-14,97*0,0506"VK potrubí</t>
  </si>
  <si>
    <t>-1,207*(3,06+2,24)"VK Š</t>
  </si>
  <si>
    <t>583441710</t>
  </si>
  <si>
    <t>štěrkodrť frakce 0-32 třída C</t>
  </si>
  <si>
    <t>860009402</t>
  </si>
  <si>
    <t>44,981*1,23*1,67</t>
  </si>
  <si>
    <t>175111101</t>
  </si>
  <si>
    <t>Obsypání potrubí ručně sypaninou bez prohození, uloženou do 3 m</t>
  </si>
  <si>
    <t>-107979286</t>
  </si>
  <si>
    <t>ZDS příl D 5.6</t>
  </si>
  <si>
    <t>14,97*1,1*0,489"obsyp vč.potrubí délka mezi Š</t>
  </si>
  <si>
    <t>-14,97*0,0506*0,75"VK DN 200</t>
  </si>
  <si>
    <t>583373030</t>
  </si>
  <si>
    <t>štěrkopísek frakce 0-8</t>
  </si>
  <si>
    <t>1672226352</t>
  </si>
  <si>
    <t>7,484*1,23*1,67</t>
  </si>
  <si>
    <t>212711112</t>
  </si>
  <si>
    <t>Trativody z trub betonových vnitřního průměru 150 mm bez lože</t>
  </si>
  <si>
    <t>-570989677</t>
  </si>
  <si>
    <t>17,97</t>
  </si>
  <si>
    <t>451541111-1</t>
  </si>
  <si>
    <t>Lože pod potrubí otevřený výkop drenážní štěrk</t>
  </si>
  <si>
    <t>-951527258</t>
  </si>
  <si>
    <t>17,97*0,9*(0,2+0,0)/2</t>
  </si>
  <si>
    <t>452311131</t>
  </si>
  <si>
    <t>Podkladní desky z betonu prostého tř. C 12/15 otevřený výkop</t>
  </si>
  <si>
    <t>1053339784</t>
  </si>
  <si>
    <t>ZDS příl D 5.5,D5.,6</t>
  </si>
  <si>
    <t>17,97*1,1*0,1"rýha"</t>
  </si>
  <si>
    <t>2*1,5*2*0,7*0,1"rozš Š1,Š2</t>
  </si>
  <si>
    <t>452311141</t>
  </si>
  <si>
    <t>Podkladní desky z betonu prostého tř. C 16/20 otevřený výkop</t>
  </si>
  <si>
    <t>1722750190</t>
  </si>
  <si>
    <t>14,97*1,1*0,1"rýha mezi Š*tl</t>
  </si>
  <si>
    <t>452312141</t>
  </si>
  <si>
    <t>Sedlové lože z betonu prostého tř. C 16/20 otevřený výkop</t>
  </si>
  <si>
    <t>2114476980</t>
  </si>
  <si>
    <t>14,97*0,165*1,1"sedlo včetně potr</t>
  </si>
  <si>
    <t>-14,97*0,25*0,0506"VK potrubí *0,25</t>
  </si>
  <si>
    <t xml:space="preserve">Trubní vedení </t>
  </si>
  <si>
    <t>83135-1</t>
  </si>
  <si>
    <t>Napojení přípojky na stávající kanalizaci obytného kontejneru kompl</t>
  </si>
  <si>
    <t>ks</t>
  </si>
  <si>
    <t>1610798126</t>
  </si>
  <si>
    <t>1"domovní přípojky"</t>
  </si>
  <si>
    <t>831352121</t>
  </si>
  <si>
    <t>Montáž potrubí z trub kameninových hrdlových s integrovaným těsněním výkop sklon do 20 % DN 200</t>
  </si>
  <si>
    <t>-199018181</t>
  </si>
  <si>
    <t xml:space="preserve">ZDS příl D5.5 </t>
  </si>
  <si>
    <t>17,97-(2*1,0+2*0,5) "délka mezi Š</t>
  </si>
  <si>
    <t>597107040-1</t>
  </si>
  <si>
    <t>trouba kameninová glazovaná pouze uvnitř DN200mm L2,50m spojovací systém C Třída 240 včetně těsnění</t>
  </si>
  <si>
    <t>-1243111616</t>
  </si>
  <si>
    <t>14,97*1,015</t>
  </si>
  <si>
    <t>831372193</t>
  </si>
  <si>
    <t xml:space="preserve">Příplatek k montáži kameninového potrubí za napojení dvou dříků trub pomocí převlečné manžety DN 300 kompl </t>
  </si>
  <si>
    <t>117848027</t>
  </si>
  <si>
    <t>837352221</t>
  </si>
  <si>
    <t>Montáž kameninových tvarovek jednoosých s integrovaným těsněním otevřený výkop DN 200</t>
  </si>
  <si>
    <t>1459587969</t>
  </si>
  <si>
    <t>597110260</t>
  </si>
  <si>
    <t>koleno kameninové glazované DN200mm 90° spojovací systém F tř. 240 včetně těsnění</t>
  </si>
  <si>
    <t>-1309248279</t>
  </si>
  <si>
    <t>1*1,015</t>
  </si>
  <si>
    <t>837375121</t>
  </si>
  <si>
    <t>Výsek a montáž kameninové odbočné tvarovky DN 300</t>
  </si>
  <si>
    <t>-103949838</t>
  </si>
  <si>
    <t>597117740-1</t>
  </si>
  <si>
    <t xml:space="preserve">opravná odbočka kameninová kolmá bezhrdlová DN300/200 </t>
  </si>
  <si>
    <t>-1280351644</t>
  </si>
  <si>
    <t>894411311</t>
  </si>
  <si>
    <t>Osazení železobetonových dílců pro šachty skruží rovných včetně těsnění</t>
  </si>
  <si>
    <t>1175194874</t>
  </si>
  <si>
    <t>ZDS příl D 5.7</t>
  </si>
  <si>
    <t>1+1+1+2</t>
  </si>
  <si>
    <t>592243060-1</t>
  </si>
  <si>
    <t>skruž betonová šachetní TBS-Q.1 100/50 D100x50x12 cm včetně těsnění</t>
  </si>
  <si>
    <t>1434428630</t>
  </si>
  <si>
    <t>1*1,01</t>
  </si>
  <si>
    <t>592243070-1</t>
  </si>
  <si>
    <t>skruž betonová šachetní TBS-Q.1 100/100 D100x100x12 cm včetně těsnění</t>
  </si>
  <si>
    <t>-1777357864</t>
  </si>
  <si>
    <t>592243200-1</t>
  </si>
  <si>
    <t xml:space="preserve">prstenec šachetní betonový vyrovnávací TBW-Q.1 63/4 </t>
  </si>
  <si>
    <t>1711666362</t>
  </si>
  <si>
    <t>592243230-1</t>
  </si>
  <si>
    <t>prstenec šachetní betonový vyrovnávací TBW-Q.1 63/12</t>
  </si>
  <si>
    <t>-1529550047</t>
  </si>
  <si>
    <t>2*1,01</t>
  </si>
  <si>
    <t>894412411</t>
  </si>
  <si>
    <t>Osazení železobetonových dílců pro šachty skruží přechodových</t>
  </si>
  <si>
    <t>-778402224</t>
  </si>
  <si>
    <t>592243120-1</t>
  </si>
  <si>
    <t>konus šachetní betonový TBR-Q.1 100-63/58/12 KPS 100x62,5x58 cm včetně těsnění</t>
  </si>
  <si>
    <t>1146079357</t>
  </si>
  <si>
    <t>894414111</t>
  </si>
  <si>
    <t>Osazení železobetonových dílců pro šachty skruží základových (dno)</t>
  </si>
  <si>
    <t>1499982380</t>
  </si>
  <si>
    <t>592243380-1</t>
  </si>
  <si>
    <t>dno betonové šachty kanalizační přímé TBZ-Q.1 100/80 V max. 50 100/80x50 cm včetně těsnění</t>
  </si>
  <si>
    <t>-2084348352</t>
  </si>
  <si>
    <t>592243370-1</t>
  </si>
  <si>
    <t>dno betonové šachty kanalizační přímé TBZ-Q.1 100/60 V max. 40 100/60x40 cm včetně těsnění</t>
  </si>
  <si>
    <t>-1571539262</t>
  </si>
  <si>
    <t>894414211</t>
  </si>
  <si>
    <t>Osazení železobetonových dílců pro šachty desek zákrytových</t>
  </si>
  <si>
    <t>1951319073</t>
  </si>
  <si>
    <t>592243150</t>
  </si>
  <si>
    <t xml:space="preserve">deska betonová zákrytová TZK-Q.1 100-63/17 </t>
  </si>
  <si>
    <t>-469087929</t>
  </si>
  <si>
    <t>1*1,01"Š2</t>
  </si>
  <si>
    <t>899104112</t>
  </si>
  <si>
    <t>Osazení poklopů litinových nebo ocelových včetně rámů pro třídu zatížení D400, E600</t>
  </si>
  <si>
    <t>-1519651647</t>
  </si>
  <si>
    <t>552414140-2</t>
  </si>
  <si>
    <t>poklop třída D400 světlost DN 625 odvětraný,emblém pražského znaku s nápisem "Pražská kanalizace"</t>
  </si>
  <si>
    <t>74629511</t>
  </si>
  <si>
    <t>998275101</t>
  </si>
  <si>
    <t>Přesun hmot pro trubní vedení z trub kameninových otevřený výkop</t>
  </si>
  <si>
    <t>-859046208</t>
  </si>
  <si>
    <t>998275128</t>
  </si>
  <si>
    <t>Příplatek k přesunu hmot pro trubní vedení z trub kameninových za zvětšený přesun hmot do 5000 m</t>
  </si>
  <si>
    <t>-1452524750</t>
  </si>
  <si>
    <t>998275129</t>
  </si>
  <si>
    <t>Příplatek k přesunu hmot pro trubní vedení z trub kameninových za zvětšený přesun ZKD 5000 m (5x)</t>
  </si>
  <si>
    <t>-263993876</t>
  </si>
  <si>
    <t>10,261*5</t>
  </si>
  <si>
    <t>-1172704706</t>
  </si>
  <si>
    <t>-1038156710</t>
  </si>
  <si>
    <t>R30</t>
  </si>
  <si>
    <t>Oprava fasády stávajících budov zednicky - ODHAD</t>
  </si>
  <si>
    <t>-699922424</t>
  </si>
  <si>
    <t>O01</t>
  </si>
  <si>
    <t>171201211</t>
  </si>
  <si>
    <t>Poplatek za uložení odpadu ze sypaniny na skládce (skládkovné)</t>
  </si>
  <si>
    <t>-1830333417</t>
  </si>
  <si>
    <t>67,808*1,6</t>
  </si>
  <si>
    <t>-140264318</t>
  </si>
  <si>
    <t>-361982355</t>
  </si>
  <si>
    <t>1289774938</t>
  </si>
  <si>
    <t>-1136119378</t>
  </si>
  <si>
    <t>___301.2 - Kanalizační přípojka - odstranění a obnova povrchů (Správa služeb hl. m. Prahy)</t>
  </si>
  <si>
    <t xml:space="preserve">    5 - Komunikace</t>
  </si>
  <si>
    <t>113107122</t>
  </si>
  <si>
    <t>Odstranění podkladu pl do 50 m2 z kameniva drceného tl 200 mm</t>
  </si>
  <si>
    <t>621710881</t>
  </si>
  <si>
    <t>Chodník živičný</t>
  </si>
  <si>
    <t>1,8*1,1"tl. 120</t>
  </si>
  <si>
    <t>113107123</t>
  </si>
  <si>
    <t>Odstranění podkladu pl do 50 m2 z kameniva drceného tl 300 mm</t>
  </si>
  <si>
    <t>-1673520426</t>
  </si>
  <si>
    <t>2,5*1,1"tl.250</t>
  </si>
  <si>
    <t>Odstranění podkladu pl do 50 m2 z betonu prostého tl 300 mm</t>
  </si>
  <si>
    <t>445762063</t>
  </si>
  <si>
    <t>2,5*(1,1+2*0,3)"tl.200</t>
  </si>
  <si>
    <t>Odstranění podkladu pl do 50 m2 živičných tl 50 mm</t>
  </si>
  <si>
    <t>-182453619</t>
  </si>
  <si>
    <t>6,2"tl.30</t>
  </si>
  <si>
    <t>Odstranění podkladu pl do 50 m2 živičných tl 100 mm</t>
  </si>
  <si>
    <t>797268074</t>
  </si>
  <si>
    <t>1,8*(1,1+2*0,15)"tl.80</t>
  </si>
  <si>
    <t>113107142-2</t>
  </si>
  <si>
    <t>-345691433</t>
  </si>
  <si>
    <t>2,5*(1,1+2*0,3)"tl.80</t>
  </si>
  <si>
    <t>113107143</t>
  </si>
  <si>
    <t>Odstranění podkladu pl do 50 m2 živičných tl 150 mm</t>
  </si>
  <si>
    <t>758517392</t>
  </si>
  <si>
    <t>13"tl.110</t>
  </si>
  <si>
    <t>916131R</t>
  </si>
  <si>
    <t>Demontáž kamenného obrubníku do lože z betonu prostého,očištění  včetně zpětného osazení s boční opěrou do betonového lože kompl</t>
  </si>
  <si>
    <t>-383590962</t>
  </si>
  <si>
    <t>3,2</t>
  </si>
  <si>
    <t>Komunikace</t>
  </si>
  <si>
    <t>564841111</t>
  </si>
  <si>
    <t>Podklad ze štěrkodrtě ŠD tl 120 mm</t>
  </si>
  <si>
    <t>482620553</t>
  </si>
  <si>
    <t>1,8*1,1</t>
  </si>
  <si>
    <t>Podklad ze štěrkodrtě ŠD tl 250 mm</t>
  </si>
  <si>
    <t>-1563093951</t>
  </si>
  <si>
    <t>2,5*1,10</t>
  </si>
  <si>
    <t>565165111</t>
  </si>
  <si>
    <t>Asfaltový beton vrstva podkladní ACP 16 (obalované kamenivo OKS) tl 80 mm š do 3 m</t>
  </si>
  <si>
    <t>1662863800</t>
  </si>
  <si>
    <t>1,8*(1,10+2*0,15)</t>
  </si>
  <si>
    <t>Asfaltový beton vrstva podkladní ACP 22 (obalované kamenivo OKH) tl 80 mm š do 3 m</t>
  </si>
  <si>
    <t>1911829391</t>
  </si>
  <si>
    <t>2,5*(1,1+2*0,3)</t>
  </si>
  <si>
    <t>567132115</t>
  </si>
  <si>
    <t>Podklad ze směsi stmelené cementem SC C 8/10 (KSC I) tl 200 mm</t>
  </si>
  <si>
    <t>-1476954518</t>
  </si>
  <si>
    <t>Postřik infiltrační modif asf  emulzí 1 kg/m2</t>
  </si>
  <si>
    <t>1658960728</t>
  </si>
  <si>
    <t>4,25</t>
  </si>
  <si>
    <t>573231106-1</t>
  </si>
  <si>
    <t>Postřik živičný spojovací z modif kationaktivní  asf emulze 0,30kg/m2 kg/m2</t>
  </si>
  <si>
    <t>-2016521437</t>
  </si>
  <si>
    <t>573231106-2</t>
  </si>
  <si>
    <t>2048443010</t>
  </si>
  <si>
    <t>577123111</t>
  </si>
  <si>
    <t>Asfaltový beton vrstva obrusná ACO 8 (ABJ) tl 30 mm š do 3 m z nemodifikovaného asfaltu</t>
  </si>
  <si>
    <t>-461784467</t>
  </si>
  <si>
    <t>6,2"CH živ</t>
  </si>
  <si>
    <t>577134111</t>
  </si>
  <si>
    <t>Asfaltový beton vrstva obrusná ACO 11 (ABS) tř. I tl 40 mm š do 3 m z nemodifikovaného asfaltu</t>
  </si>
  <si>
    <t>-104120315</t>
  </si>
  <si>
    <t>ZDS příl D 6.2</t>
  </si>
  <si>
    <t>577165112</t>
  </si>
  <si>
    <t>Asfaltový beton vrstva ložní ACL 16 (ABH) tl 70 mm š do 3 m z nemodifikovaného asfaltu</t>
  </si>
  <si>
    <t>998991588</t>
  </si>
  <si>
    <t>919732211a</t>
  </si>
  <si>
    <t>Dilatační spára styčné plochy krytu živičného tl.do 150 vč.řezání</t>
  </si>
  <si>
    <t>1649598113</t>
  </si>
  <si>
    <t>7"ul.Jankovcova</t>
  </si>
  <si>
    <t>Řezání stávajícího živičného krytu hl do 100 mm</t>
  </si>
  <si>
    <t>-1367449726</t>
  </si>
  <si>
    <t>7,0"K živ řad</t>
  </si>
  <si>
    <t>997221551</t>
  </si>
  <si>
    <t>Vodorovná doprava suti ze sypkých materiálů do 1 km</t>
  </si>
  <si>
    <t>-1614970094</t>
  </si>
  <si>
    <t>0,935+4,108+0,554+0,608"živice"</t>
  </si>
  <si>
    <t>1,21+0,574"kamenivo"</t>
  </si>
  <si>
    <t>2,656"beton</t>
  </si>
  <si>
    <t>997221559</t>
  </si>
  <si>
    <t>Příplatek ZKD 1 km u vodorovné dopravy suti ze sypkých materiálů</t>
  </si>
  <si>
    <t>-1343419060</t>
  </si>
  <si>
    <t>10,645*9"přípl "</t>
  </si>
  <si>
    <t>1016589375</t>
  </si>
  <si>
    <t>Vodorovná doprava vybouraných hmot po suchu na vzdálenost do 1 km (29x)</t>
  </si>
  <si>
    <t>1921535558</t>
  </si>
  <si>
    <t>10,645*29</t>
  </si>
  <si>
    <t>997221815</t>
  </si>
  <si>
    <t>Poplatek za uložení betonového odpadu na skládce (skládkovné)</t>
  </si>
  <si>
    <t>-1590129564</t>
  </si>
  <si>
    <t>997221845</t>
  </si>
  <si>
    <t>Poplatek za uložení odpadu z asfaltových povrchů na skládce (skládkovné; cena ověřena poptávkou na území Hlavního města Prahy a blízkého okolí)</t>
  </si>
  <si>
    <t>1658600246</t>
  </si>
  <si>
    <t>Poplatek za uložení odpadu z kameniva na skládce (skládkovné; cena ověřena poptávkou na území Hlavního města Prahy a blízkého okolí)</t>
  </si>
  <si>
    <t>1936233497</t>
  </si>
  <si>
    <t>Stavební průzkum bez rozlišení - ručně kopané sondy</t>
  </si>
  <si>
    <t>-183749152</t>
  </si>
  <si>
    <t>1128558510</t>
  </si>
  <si>
    <t>___302.1 - Vodovodní přípojka (Správa služeb hl. m. Prahy)</t>
  </si>
  <si>
    <t>119001401</t>
  </si>
  <si>
    <t>Dočasné zajištění potrubí ocelového nebo litinového DN do 200</t>
  </si>
  <si>
    <t>-329766751</t>
  </si>
  <si>
    <t>1*1,0</t>
  </si>
  <si>
    <t>-275489135</t>
  </si>
  <si>
    <t>ZDS  příl D6.6</t>
  </si>
  <si>
    <t>9*1,0</t>
  </si>
  <si>
    <t>-299092100</t>
  </si>
  <si>
    <t>ZDS příl 6.6,6.7</t>
  </si>
  <si>
    <t xml:space="preserve">4,2*1,0*(1,6-0,64)"ul.Jankovcova rýha bez konstr K </t>
  </si>
  <si>
    <t>3,4*1,0*(1,6-0,25)"ul.Vrben rýha  CH dlažba</t>
  </si>
  <si>
    <t>(7,4+5,8)*1,0*(1,6-0,23)"rýha CH bez živ</t>
  </si>
  <si>
    <t>16,4*1,0*1,6"zeleň</t>
  </si>
  <si>
    <t>39,2*1,0*1,6"manip plocha</t>
  </si>
  <si>
    <t>1,6*1,3*(2,7-0,25)"VŠ bez CH dlažba</t>
  </si>
  <si>
    <t>120,762*0,5"tř.3 TZ příl D 6.2</t>
  </si>
  <si>
    <t>1812254396</t>
  </si>
  <si>
    <t>60,381*0,3</t>
  </si>
  <si>
    <t>-665958659</t>
  </si>
  <si>
    <t>60,381</t>
  </si>
  <si>
    <t>382400228</t>
  </si>
  <si>
    <t>151101101</t>
  </si>
  <si>
    <t>Zřízení příložného pažení a rozepření stěn rýh hl do 2 m</t>
  </si>
  <si>
    <t>-880849572</t>
  </si>
  <si>
    <t>ZDS příl D 6.6</t>
  </si>
  <si>
    <t>2*(78,0-1,6)*1,6"délka bez VŠ*hloubka</t>
  </si>
  <si>
    <t>151101102</t>
  </si>
  <si>
    <t>Zřízení příložného pažení a rozepření stěn rýh hl do 4 m</t>
  </si>
  <si>
    <t>-1143222473</t>
  </si>
  <si>
    <t>2*(1,6+1,3)*2,7"VŠ</t>
  </si>
  <si>
    <t>151101111</t>
  </si>
  <si>
    <t>Odstranění příložného pažení a rozepření stěn rýh hl do 2 m</t>
  </si>
  <si>
    <t>-213936969</t>
  </si>
  <si>
    <t>244,8</t>
  </si>
  <si>
    <t>151101112</t>
  </si>
  <si>
    <t>Odstranění příložného pažení a rozepření stěn rýh hl do 4 m</t>
  </si>
  <si>
    <t>626357519</t>
  </si>
  <si>
    <t>15,660</t>
  </si>
  <si>
    <t>162301101</t>
  </si>
  <si>
    <t>Vodorovné přemístění do 500 m výkopku/sypaniny z horniny tř. 1 až 4</t>
  </si>
  <si>
    <t>291850014</t>
  </si>
  <si>
    <t>82,648"zásyp</t>
  </si>
  <si>
    <t>25,823"obsyp "</t>
  </si>
  <si>
    <t>-273237860</t>
  </si>
  <si>
    <t>60,381+60,381</t>
  </si>
  <si>
    <t>Příplatek k vodorovnému přemístění výkopku/sypaniny z horniny tř. 1 až 4 ZKD 1000 m přes 10000 m (20x)</t>
  </si>
  <si>
    <t>-1518733866</t>
  </si>
  <si>
    <t>120,762*20</t>
  </si>
  <si>
    <t>167101101</t>
  </si>
  <si>
    <t>Nakládání sypaniny z hornin tř. 1 až 4 do 100 m3</t>
  </si>
  <si>
    <t>-1854245776</t>
  </si>
  <si>
    <t>1038955548</t>
  </si>
  <si>
    <t>ZDS příl D6.2,D6.7</t>
  </si>
  <si>
    <t>115,666-(25,823+8,557)"rýha výkop-VK lože,obsyp</t>
  </si>
  <si>
    <t xml:space="preserve">5,10-(2*0,312+1,439*1,139*(2,15-0,25))"VŠ (výkop-(lože+obsyp)-VK VŠ  </t>
  </si>
  <si>
    <t>1042591402</t>
  </si>
  <si>
    <t>ZDS příl D 6.7</t>
  </si>
  <si>
    <t>81,286*1,23*1,67"zásyp rýhy</t>
  </si>
  <si>
    <t xml:space="preserve">5,10-((0,312+0,312)+1,439*1,139*(2,15-0,25))"VŠ (výkop-(lože+obsyp)-VK VŠ  </t>
  </si>
  <si>
    <t>(115,666-(8,557 +25,823))*1,67*1,23" rýha výkop-VK lože,obsyp</t>
  </si>
  <si>
    <t>583373020</t>
  </si>
  <si>
    <t>štěrkopísek (Bratčice) frakce 0-16</t>
  </si>
  <si>
    <t>6075391</t>
  </si>
  <si>
    <t>ZDS příl D 6.2 VŠ</t>
  </si>
  <si>
    <t>1,362*1,23*1,67</t>
  </si>
  <si>
    <t>-1501598355</t>
  </si>
  <si>
    <t>(78,0-1,60)*1,0*(0,300+0,038)"délka -VŠ</t>
  </si>
  <si>
    <t>1327336453</t>
  </si>
  <si>
    <t>25,823*1,23*1,67</t>
  </si>
  <si>
    <t>382127854-1</t>
  </si>
  <si>
    <t>Montáž prefabrikované vodoměrné šachty hmotnosti do 5,5 t</t>
  </si>
  <si>
    <t>353951687</t>
  </si>
  <si>
    <t>592246000</t>
  </si>
  <si>
    <t xml:space="preserve">vodoměrná šachta betonová 1439 (1200)x1139(900)x1860 včetně stupadel </t>
  </si>
  <si>
    <t>2060026244</t>
  </si>
  <si>
    <t>733191113-1</t>
  </si>
  <si>
    <t>Prostup vodovodního potrubí do vodoměrné šachty včetně vodotěsné manžety potrubí do DN 50</t>
  </si>
  <si>
    <t>1031417246</t>
  </si>
  <si>
    <t>894414211-1</t>
  </si>
  <si>
    <t xml:space="preserve">Osazení zákrytové betonové desky se vstupním otvorem 600x600 </t>
  </si>
  <si>
    <t>-857622523</t>
  </si>
  <si>
    <t>592243640-1</t>
  </si>
  <si>
    <t xml:space="preserve">zákrytová deska šachty 1439x1139x140 s otvorem 600x600 </t>
  </si>
  <si>
    <t>-108702561</t>
  </si>
  <si>
    <t>899103112</t>
  </si>
  <si>
    <t>Osazení poklopů litinových nebo ocelových včetně rámů pro třídu zatížení B125, C250</t>
  </si>
  <si>
    <t>2046182264</t>
  </si>
  <si>
    <t>552431110</t>
  </si>
  <si>
    <t>poklop těžký s rámem litinový 600x600 B125</t>
  </si>
  <si>
    <t>1955872248</t>
  </si>
  <si>
    <t>451572111</t>
  </si>
  <si>
    <t>Lože pod potrubí otevřený výkop z kameniva drobného těženého</t>
  </si>
  <si>
    <t>-1150886273</t>
  </si>
  <si>
    <t>76,4*1,0*0,112"potrubí</t>
  </si>
  <si>
    <t>1,600*1,300*0,15"VŠ</t>
  </si>
  <si>
    <t>1406695317</t>
  </si>
  <si>
    <t>1,60*1,30*0,15"VŠ"</t>
  </si>
  <si>
    <t>871171141</t>
  </si>
  <si>
    <t>Montáž potrubí z PE100 SDR 11 otevřený výkop svařovaných na tupo D 40 x 3,7 mm</t>
  </si>
  <si>
    <t>-1221837382</t>
  </si>
  <si>
    <t>ZDS příl D 6.2,D 6.6</t>
  </si>
  <si>
    <t>5"ZÚ - VŠ1</t>
  </si>
  <si>
    <t>73"VŠ - KÚ</t>
  </si>
  <si>
    <t>286135960-1</t>
  </si>
  <si>
    <t>potrubí PE HD de 40mm SDR 11 s ochrannou vrstvou a opatřené identifikačním vodičem  40x3,7</t>
  </si>
  <si>
    <t>734205235</t>
  </si>
  <si>
    <t>78*1,015</t>
  </si>
  <si>
    <t>8911822R</t>
  </si>
  <si>
    <t>Montáž vodoměrné sestavy ve VŠ včetně prvotního osazení vodoměru kompl</t>
  </si>
  <si>
    <t>soubor</t>
  </si>
  <si>
    <t>-701854128</t>
  </si>
  <si>
    <t>4229010R</t>
  </si>
  <si>
    <t>vodoměrná sestava DN 40 základní provedení</t>
  </si>
  <si>
    <t>241403250</t>
  </si>
  <si>
    <t>8913791R</t>
  </si>
  <si>
    <t>Vybudování odbočky na stávajícím vodovodním potrubí  DN 300 pro vodovodní přípojku v profilu 5/4" d40 včetně Š 40 se ZS  kompl</t>
  </si>
  <si>
    <t>-1568167104</t>
  </si>
  <si>
    <t>892233122</t>
  </si>
  <si>
    <t>Proplach a dezinfekce vodovodního potrubí DN od 40 do 70</t>
  </si>
  <si>
    <t>-762474238</t>
  </si>
  <si>
    <t>892241111</t>
  </si>
  <si>
    <t>Tlaková zkouška vodou potrubí do 80</t>
  </si>
  <si>
    <t>325055067</t>
  </si>
  <si>
    <t>892372111</t>
  </si>
  <si>
    <t>Zabezpečení konců potrubí DN do 300 při tlakových zkouškách vodou</t>
  </si>
  <si>
    <t>-1390013455</t>
  </si>
  <si>
    <t>899401112</t>
  </si>
  <si>
    <t>Osazení poklopů litinových šoupátkových</t>
  </si>
  <si>
    <t>-1668214279</t>
  </si>
  <si>
    <t>422913520</t>
  </si>
  <si>
    <t>poklop litinový typ 504-šoupátkový</t>
  </si>
  <si>
    <t>-1917371866</t>
  </si>
  <si>
    <t>998276101</t>
  </si>
  <si>
    <t>Přesun hmot pro trubní vedení z trub z plastických hmot otevřený výkop</t>
  </si>
  <si>
    <t>-1195572568</t>
  </si>
  <si>
    <t>998276128</t>
  </si>
  <si>
    <t>Příplatek k přesunu hmot pro trubní vedení z trub z plastických hmot za zvětšený přesun do 5000 m</t>
  </si>
  <si>
    <t>1909070973</t>
  </si>
  <si>
    <t>998276129</t>
  </si>
  <si>
    <t>Příplatek k přesunu hmot pro trubní vedení z trub z plastických hmot za zvětšený přesun ZKD 5000 m (5x)</t>
  </si>
  <si>
    <t>496162333</t>
  </si>
  <si>
    <t>8,453*5</t>
  </si>
  <si>
    <t>-561853645</t>
  </si>
  <si>
    <t>Poplatek za uložení odpadu ze sypaniny na skládce (skládkovné; cena ověřena poptávkou na území Hlavního města Prahy a blízkého okolí)</t>
  </si>
  <si>
    <t>-1179375671</t>
  </si>
  <si>
    <t>120,762*1,6</t>
  </si>
  <si>
    <t>1499089883</t>
  </si>
  <si>
    <t>-1836448820</t>
  </si>
  <si>
    <t>-1587229266</t>
  </si>
  <si>
    <t>-312304270</t>
  </si>
  <si>
    <t>___302.2 - Vodovodní přípojka - odstranění a obnova povrchů (Správa služeb hl. m. Prahy)</t>
  </si>
  <si>
    <t>113106121</t>
  </si>
  <si>
    <t>Rozebrání dlažeb komunikací pro pěší z betonových nebo kamenných dlaždic</t>
  </si>
  <si>
    <t>-1816236934</t>
  </si>
  <si>
    <t>18,5"Vrbenského předlažba</t>
  </si>
  <si>
    <t>113107122-1</t>
  </si>
  <si>
    <t>-362488005</t>
  </si>
  <si>
    <t>(7,40+5,8)*1,0"tl. 120</t>
  </si>
  <si>
    <t>113107122-2</t>
  </si>
  <si>
    <t>1281121560</t>
  </si>
  <si>
    <t>18,50"tl. 160</t>
  </si>
  <si>
    <t>-1712803953</t>
  </si>
  <si>
    <t>ZDS příl D 6.2, D 6.7</t>
  </si>
  <si>
    <t>4,2*1,0"tl.250 rýha</t>
  </si>
  <si>
    <t>-954583107</t>
  </si>
  <si>
    <t>4,2*(1,0+2*0,3)"tl.200</t>
  </si>
  <si>
    <t>1759304863</t>
  </si>
  <si>
    <t>29"tl.30</t>
  </si>
  <si>
    <t>13107142-1</t>
  </si>
  <si>
    <t>725243146</t>
  </si>
  <si>
    <t>4,2*(1,0+2*0,3)"tl.80</t>
  </si>
  <si>
    <t>-376715919</t>
  </si>
  <si>
    <t xml:space="preserve">(7,4+5,8)*(1,0+2*0,15)"tl.80 délka*š+rozš rýhy </t>
  </si>
  <si>
    <t>1811012022</t>
  </si>
  <si>
    <t>181301101</t>
  </si>
  <si>
    <t>Rozprostření ornice tl vrstvy do 100 mm pl do 500 m2 v rovině nebo ve svahu do 1:5</t>
  </si>
  <si>
    <t>439791518</t>
  </si>
  <si>
    <t>ZDV příl  D 6.4</t>
  </si>
  <si>
    <t>39,0</t>
  </si>
  <si>
    <t>103715000</t>
  </si>
  <si>
    <t xml:space="preserve">doplnění substrátu pro trávník </t>
  </si>
  <si>
    <t>600090775</t>
  </si>
  <si>
    <t>39,0*0,08*1,2</t>
  </si>
  <si>
    <t>181411131</t>
  </si>
  <si>
    <t>Založení parkového trávníku výsevem plochy do 1000 m2 v rovině a ve svahu do 1:5</t>
  </si>
  <si>
    <t>1075424304</t>
  </si>
  <si>
    <t>ZDS příl D6.2</t>
  </si>
  <si>
    <t>005724100</t>
  </si>
  <si>
    <t>osivo směs travní parková</t>
  </si>
  <si>
    <t>kg</t>
  </si>
  <si>
    <t>-343907846</t>
  </si>
  <si>
    <t>39,0*0,03"plocha*0,03"</t>
  </si>
  <si>
    <t>916111R</t>
  </si>
  <si>
    <t>Demontáž obrub z velkých kostek s boční opěrou do lože z betonu,očištění včetně zpětného osazení kompl</t>
  </si>
  <si>
    <t>-2055908082</t>
  </si>
  <si>
    <t>9,2</t>
  </si>
  <si>
    <t>916130R</t>
  </si>
  <si>
    <t>Demontáž kamenného obrubníku do lože z betonu prostého,očištění  včetně zpětného osazení kompl</t>
  </si>
  <si>
    <t>-1135405091</t>
  </si>
  <si>
    <t>ZDS příl D 6.4</t>
  </si>
  <si>
    <t>3,4</t>
  </si>
  <si>
    <t>979054441</t>
  </si>
  <si>
    <t>Očištění vybouraných z desek nebo dlaždic s původním spárováním z kameniva těženého</t>
  </si>
  <si>
    <t>-1374023769</t>
  </si>
  <si>
    <t>18,5</t>
  </si>
  <si>
    <t>1790473409</t>
  </si>
  <si>
    <t>13,2*1,0</t>
  </si>
  <si>
    <t>564851112</t>
  </si>
  <si>
    <t>Podklad ze štěrkodrtě ŠD tl 160 mm</t>
  </si>
  <si>
    <t>-228024831</t>
  </si>
  <si>
    <t>-53472052</t>
  </si>
  <si>
    <t>4,2*1,0</t>
  </si>
  <si>
    <t>565165111-1</t>
  </si>
  <si>
    <t>-1463624184</t>
  </si>
  <si>
    <t>565165111-2</t>
  </si>
  <si>
    <t>469327544</t>
  </si>
  <si>
    <t>13,2*(1,0+2*0,15)</t>
  </si>
  <si>
    <t>-897890279</t>
  </si>
  <si>
    <t>6,72</t>
  </si>
  <si>
    <t>877219995</t>
  </si>
  <si>
    <t>737246775</t>
  </si>
  <si>
    <t>-1504636907</t>
  </si>
  <si>
    <t>-1036835641</t>
  </si>
  <si>
    <t>29"CH živ</t>
  </si>
  <si>
    <t>1898087419</t>
  </si>
  <si>
    <t>-457267810</t>
  </si>
  <si>
    <t>596811220-1</t>
  </si>
  <si>
    <t>Zpětné kladení betonové dlažby komunikací pro pěší do lože z kameniva vel do 0,25 m2 plochy do 50 m2 kompl</t>
  </si>
  <si>
    <t>-2003570047</t>
  </si>
  <si>
    <t>2056600133</t>
  </si>
  <si>
    <t>21"ul.Jankovcova</t>
  </si>
  <si>
    <t>-2102473043</t>
  </si>
  <si>
    <t>2*4,2"Kživ</t>
  </si>
  <si>
    <t>2*(7,4+5,8)"CH živ</t>
  </si>
  <si>
    <t>769871610</t>
  </si>
  <si>
    <t>1,478+4,108+3,775+2,842"živice"</t>
  </si>
  <si>
    <t>1,848+3,828+5,365"kamenivo"</t>
  </si>
  <si>
    <t>4,2"beton</t>
  </si>
  <si>
    <t>708951528</t>
  </si>
  <si>
    <t>27,444*9"přípl "</t>
  </si>
  <si>
    <t>1833456743</t>
  </si>
  <si>
    <t>-2072647482</t>
  </si>
  <si>
    <t>27,445*29</t>
  </si>
  <si>
    <t>161105097</t>
  </si>
  <si>
    <t>653584490</t>
  </si>
  <si>
    <t>-2128044130</t>
  </si>
  <si>
    <t>0,787*5</t>
  </si>
  <si>
    <t>997221815-1</t>
  </si>
  <si>
    <t>227881827</t>
  </si>
  <si>
    <t>997221845-1</t>
  </si>
  <si>
    <t>Poplatek za uložení odpadu z asfaltových povrchů na skládce (skládkovné;  (cena ověřena poptávkou na území Hlavního města Prahy a blízkého okolí)</t>
  </si>
  <si>
    <t>1047944513</t>
  </si>
  <si>
    <t>Poplatek za uložení odpadu z kameniva na skládce (skládkovné;  (cena ověřena poptávkou na území Hlavního města Prahy a blízkého okolí)</t>
  </si>
  <si>
    <t>52270466</t>
  </si>
  <si>
    <t>801591065</t>
  </si>
  <si>
    <t>789636739</t>
  </si>
  <si>
    <t>___303 - Hospodaření se srážkovými vodami (TSK hl. m. Prahy, a.s.)</t>
  </si>
  <si>
    <t xml:space="preserve">    999 - Poplatek za skládku</t>
  </si>
  <si>
    <t xml:space="preserve">    772 - Podlahy z kamene</t>
  </si>
  <si>
    <t>113107172</t>
  </si>
  <si>
    <t>Odstranění podkladu z betonu prostého tl 300 mm strojně pl přes 50 do 200 m2</t>
  </si>
  <si>
    <t>-994705796</t>
  </si>
  <si>
    <t>(110*3+220)*0,7 "PD"</t>
  </si>
  <si>
    <t>113107184</t>
  </si>
  <si>
    <t>Odstranění podkladu živičného tl 200 mm strojně pl přes 50 do 200 m2</t>
  </si>
  <si>
    <t>-948211436</t>
  </si>
  <si>
    <t>(110*3+220)*0,3 "PD"</t>
  </si>
  <si>
    <t>1182412296</t>
  </si>
  <si>
    <t>7,7 "PD"</t>
  </si>
  <si>
    <t>119002121</t>
  </si>
  <si>
    <t>Přechodová lávka délky do 2 m včetně zábradlí pro zabezpečení výkopu zřízení</t>
  </si>
  <si>
    <t>-736819683</t>
  </si>
  <si>
    <t>2 "PD"</t>
  </si>
  <si>
    <t>119002122</t>
  </si>
  <si>
    <t>Přechodová lávka délky do 2 m včetně zábradlí pro zabezpečení výkopu odstranění</t>
  </si>
  <si>
    <t>-917780884</t>
  </si>
  <si>
    <t>119003211</t>
  </si>
  <si>
    <t>Mobilní plotová zábrana s reflexním pásem  výšky do 1,5 m pro zabezpečení výkopu zřízení</t>
  </si>
  <si>
    <t>-1191303501</t>
  </si>
  <si>
    <t>2*141,3 "PD"</t>
  </si>
  <si>
    <t>119003212</t>
  </si>
  <si>
    <t>Mobilní plotová zábrana s reflexním pásem  výšky do 1,5 m pro zabezpečení výkopu odstranění</t>
  </si>
  <si>
    <t>1979361587</t>
  </si>
  <si>
    <t>122201102</t>
  </si>
  <si>
    <t>Odkopávky a prokopávky nezapažené v hornině tř. 3 objem do 1000 m3</t>
  </si>
  <si>
    <t>261085076</t>
  </si>
  <si>
    <t>(110*3*(0,5-0,2)+220*(0,9-0,2))*0,5 "PD"</t>
  </si>
  <si>
    <t>-1293623568</t>
  </si>
  <si>
    <t>126,5*0,5</t>
  </si>
  <si>
    <t>122301102</t>
  </si>
  <si>
    <t>Odkopávky a prokopávky nezapažené v hornině tř. 4 objem do 1000 m3</t>
  </si>
  <si>
    <t>-1761985682</t>
  </si>
  <si>
    <t>122301109</t>
  </si>
  <si>
    <t>Příplatek za lepivost u odkopávek nezapažených v hornině tř. 4</t>
  </si>
  <si>
    <t>-1840649727</t>
  </si>
  <si>
    <t>130001101</t>
  </si>
  <si>
    <t>Příplatek za ztížení vykopávky v blízkosti podzemního vedení</t>
  </si>
  <si>
    <t>1043242035</t>
  </si>
  <si>
    <t>39,47 "PD"</t>
  </si>
  <si>
    <t>131201102</t>
  </si>
  <si>
    <t>Hloubení jam nezapažených v hornině tř. 3 objemu do 1000 m3</t>
  </si>
  <si>
    <t>330209529</t>
  </si>
  <si>
    <t>279,13*0,5 "PD, OLK"</t>
  </si>
  <si>
    <t>(5*5*4,58+3*5*4,58*4,58/2+8*5*4,08+2*8*4,08*4,08/2+5*4,08*4,08/2)*0,5 "PD, retenční nádrž"</t>
  </si>
  <si>
    <t>131201109</t>
  </si>
  <si>
    <t>Příplatek za lepivost u hloubení jam nezapažených v hornině tř. 3</t>
  </si>
  <si>
    <t>-233401086</t>
  </si>
  <si>
    <t>444,47*0,5</t>
  </si>
  <si>
    <t>131301102</t>
  </si>
  <si>
    <t>Hloubení jam nezapažených v hornině tř. 4 objemu do 1000 m3</t>
  </si>
  <si>
    <t>1069921039</t>
  </si>
  <si>
    <t>131301109</t>
  </si>
  <si>
    <t>Příplatek za lepivost u hloubení jam nezapažených v hornině tř. 4</t>
  </si>
  <si>
    <t>-823449640</t>
  </si>
  <si>
    <t>132201201</t>
  </si>
  <si>
    <t>Hloubení rýh š do 2000 mm v hornině tř. 3 objemu do 100 m3</t>
  </si>
  <si>
    <t>-1708816760</t>
  </si>
  <si>
    <t>279,13*0,5 "PD, kanalizační potrubí"</t>
  </si>
  <si>
    <t>132201209</t>
  </si>
  <si>
    <t>Příplatek za lepivost k hloubení rýh š do 2000 mm v hornině tř. 3</t>
  </si>
  <si>
    <t>2096845961</t>
  </si>
  <si>
    <t>139,565*0,5</t>
  </si>
  <si>
    <t>132301201</t>
  </si>
  <si>
    <t>Hloubení rýh š do 2000 mm v hornině tř. 4 objemu do 100 m3</t>
  </si>
  <si>
    <t>-1155082860</t>
  </si>
  <si>
    <t>132301209</t>
  </si>
  <si>
    <t>Příplatek za lepivost k hloubení rýh š do 2000 mm v hornině tř. 4</t>
  </si>
  <si>
    <t>-1124311153</t>
  </si>
  <si>
    <t>-252773607</t>
  </si>
  <si>
    <t>380,09 "PD, kanalizační potrubí"</t>
  </si>
  <si>
    <t>2042648956</t>
  </si>
  <si>
    <t>83,58 "PD, kanalizační potrubí"</t>
  </si>
  <si>
    <t>427535595</t>
  </si>
  <si>
    <t>-1352817825</t>
  </si>
  <si>
    <t>Svislé přemístění výkopku z horniny tř. 1 až 4 hl výkopu do 2,5 m</t>
  </si>
  <si>
    <t>236678776</t>
  </si>
  <si>
    <t>219,34*0,5 "PD, kanalizační potrubí"</t>
  </si>
  <si>
    <t>161101102</t>
  </si>
  <si>
    <t>Svislé přemístění výkopku z horniny tř. 1 až 4 hl výkopu do 4 m</t>
  </si>
  <si>
    <t>-1316601608</t>
  </si>
  <si>
    <t>49,99*0,55 "PD, kanalizační potrubí"</t>
  </si>
  <si>
    <t>161101103</t>
  </si>
  <si>
    <t>Svislé přemístění výkopku z horniny tř. 1 až 4 hl výkopu do 6 m</t>
  </si>
  <si>
    <t>1944312586</t>
  </si>
  <si>
    <t>279,13*0,24 "PD, OLK"</t>
  </si>
  <si>
    <t>(5*5*4,58+3*5*4,58*4,58/2+8*5*4,08+2*8*4,08*4,08/2+5*4,08*4,08/2)*0,24 "PD, retenční nádrž"</t>
  </si>
  <si>
    <t>110128437</t>
  </si>
  <si>
    <t>279,13 "PD, OLK"</t>
  </si>
  <si>
    <t>(5*5*4,58+3*5*4,58*4,58/2+8*5*4,08+2*8*4,08*4,08/2+5*4,08*4,08/2) "PD, retenční nádrž"</t>
  </si>
  <si>
    <t>272,1 "PD, kanalizační potrubí"</t>
  </si>
  <si>
    <t>110*3*(0,5-0,2)+220*(0,9-0,2) "PD, odkopávka"</t>
  </si>
  <si>
    <t>-907661490</t>
  </si>
  <si>
    <t>116,83 "PD, kanalizační potrubí"</t>
  </si>
  <si>
    <t>240,25 "PD, OLK"</t>
  </si>
  <si>
    <t>-(5*5*0,3+8*5*0,3) "PD, lože ŠP, retenční nádrž"</t>
  </si>
  <si>
    <t>-((4,5*4,5+7,7*4,5)*0,2+4,5*0,5*0,5/2) "PD, podkladní beton, retenční nádrž"</t>
  </si>
  <si>
    <t>-((4,2*4*4,58)+7,15*4*4,08) "PD, retenční nádrž"</t>
  </si>
  <si>
    <t>58343959</t>
  </si>
  <si>
    <t>kamenivo drcené hrubé frakce 32-63</t>
  </si>
  <si>
    <t>2036754653</t>
  </si>
  <si>
    <t>742,215*1,85</t>
  </si>
  <si>
    <t>175151101</t>
  </si>
  <si>
    <t>Obsypání potrubí strojně sypaninou bez prohození, uloženou do 3 m</t>
  </si>
  <si>
    <t>110172114</t>
  </si>
  <si>
    <t>46,29 "PD, kanalizační potrubí"</t>
  </si>
  <si>
    <t>58337310</t>
  </si>
  <si>
    <t>štěrkopísek frakce 0-4 třída B</t>
  </si>
  <si>
    <t>-653755590</t>
  </si>
  <si>
    <t>46,29*1,85</t>
  </si>
  <si>
    <t>85,637*2 'Přepočtené koeficientem množství</t>
  </si>
  <si>
    <t>380326233</t>
  </si>
  <si>
    <t>Kompletní konstrukce ČOV, nádrží nebo vodojemů ze ŽB mrazuvzdorného tř. C 25/30 tl nad 300 mm</t>
  </si>
  <si>
    <t>-947899900</t>
  </si>
  <si>
    <t>4,2*4*0,4+7,15*4*0,4+4*0,4*0,5 "PD, dno retenční nádrž"</t>
  </si>
  <si>
    <t>3,2*4,05*0,4+2*3,8*4,05*0,4+2*7,15*3,55*0,4+3,2*3,55*0,4+3,2*4,05*0,4 "PD, stěny retenční nádrž"</t>
  </si>
  <si>
    <t>380356231</t>
  </si>
  <si>
    <t>Bednění kompletních konstrukcí ČOV, nádrží nebo vodojemů neomítaných ploch rovinných zřízení</t>
  </si>
  <si>
    <t>-2006962427</t>
  </si>
  <si>
    <t>2*(4,2+7,15)*0,4+2*4*0,4+4*0,4 "PD, dno retenční nádrž"</t>
  </si>
  <si>
    <t>4*4,05+2*3,8*4,05+3*3,2*4,05+2*2*4,05+2*1,4*4,05+2*7,15*3,55+4*3,55+3,2*3,55+2*6,75*3,55 "PD, stěny retenční nádrž"</t>
  </si>
  <si>
    <t>380356232</t>
  </si>
  <si>
    <t>Bednění kompletních konstrukcí ČOV, nádrží nebo vodojemů neomítaných ploch rovinných odstranění</t>
  </si>
  <si>
    <t>-502116807</t>
  </si>
  <si>
    <t>380361006</t>
  </si>
  <si>
    <t>Výztuž kompletních konstrukcí ČOV, nádrží nebo vodojemů z betonářské oceli 10 505</t>
  </si>
  <si>
    <t>586325576</t>
  </si>
  <si>
    <t>(4,2*4*0,4+7,15*4*0,4+4*0,4*0,5)*0,12 "PD, dno retenční nádrž"</t>
  </si>
  <si>
    <t>(3,2*4,05*0,4+2*3,8*4,05*0,4+2*7,15*3,55*0,4+3,2*3,55*0,4+3,2*4,05*0,4)*0,12 "PD, stěny retenční nádrž"</t>
  </si>
  <si>
    <t>386110105</t>
  </si>
  <si>
    <t>Montáž odlučovače ropných látek betonového průtoku 20 l/s</t>
  </si>
  <si>
    <t>-1634635438</t>
  </si>
  <si>
    <t>1 "PD"</t>
  </si>
  <si>
    <t>59431303a</t>
  </si>
  <si>
    <t>odlučovač ropných látek betonový, jmenovitý průtok 20 l/s</t>
  </si>
  <si>
    <t>609296275</t>
  </si>
  <si>
    <t>451573111</t>
  </si>
  <si>
    <t>Lože pod potrubí otevřený výkop ze štěrkopísku</t>
  </si>
  <si>
    <t>-319012318</t>
  </si>
  <si>
    <t>3,68 "PD, LOK"</t>
  </si>
  <si>
    <t>5*5*0,3+8*5*0,3 "PD, retenční nádrž"</t>
  </si>
  <si>
    <t>452112111</t>
  </si>
  <si>
    <t>Osazení betonových prstenců nebo rámů v do 100 mm</t>
  </si>
  <si>
    <t>-1739515560</t>
  </si>
  <si>
    <t>4 "PD"</t>
  </si>
  <si>
    <t>59224177a</t>
  </si>
  <si>
    <t>prstenec betonový vyrovnávací 62,5x10x12 cm</t>
  </si>
  <si>
    <t>804359346</t>
  </si>
  <si>
    <t>59224178a</t>
  </si>
  <si>
    <t>prstenec betonový vyrovnávací 80x10x15 cm</t>
  </si>
  <si>
    <t>-1518346428</t>
  </si>
  <si>
    <t>59224179a</t>
  </si>
  <si>
    <t>prstenec betonový vyrovnávací 80x8x15 cm</t>
  </si>
  <si>
    <t>-1551298271</t>
  </si>
  <si>
    <t>835690271</t>
  </si>
  <si>
    <t>24,11 "PD, kanalizační potrubí"</t>
  </si>
  <si>
    <t>1,35 "PD, OLK"</t>
  </si>
  <si>
    <t>(4,5*4,5+7,7*4,5)*0,2+4,5*0,5*0,5/2 "PD, retenční nádrž"</t>
  </si>
  <si>
    <t>457311117</t>
  </si>
  <si>
    <t>Vyrovnávací nebo spádový beton C 25/30 včetně úpravy povrchu</t>
  </si>
  <si>
    <t>2094758595</t>
  </si>
  <si>
    <t>7,15*3,2*(0,02+0,17)/2+3,2*2*0,5 "PD, retenční nádrž"</t>
  </si>
  <si>
    <t>457311191</t>
  </si>
  <si>
    <t>Příplatek k vyrovnávacímu nebo spádovému betonu za rovinnost</t>
  </si>
  <si>
    <t>-1430631842</t>
  </si>
  <si>
    <t>7,15*3,2+3,2*2 "PD, retenční nádrž"</t>
  </si>
  <si>
    <t>-65697484</t>
  </si>
  <si>
    <t>18,3 "PD"</t>
  </si>
  <si>
    <t>0,7+0,9 "PD, výškový stupeň UV"</t>
  </si>
  <si>
    <t>59710704</t>
  </si>
  <si>
    <t>trouba kameninová glazovaná pouze uvnitř DN 200mm L2,50m spojovací systém C Třída 240</t>
  </si>
  <si>
    <t>-1281062431</t>
  </si>
  <si>
    <t>18,3+0,7+0,9</t>
  </si>
  <si>
    <t>19,9*1,015 'Přepočtené koeficientem množství</t>
  </si>
  <si>
    <t>831372121</t>
  </si>
  <si>
    <t>Montáž potrubí z trub kameninových hrdlových s integrovaným těsněním výkop sklon do 20 % DN 300</t>
  </si>
  <si>
    <t>353063324</t>
  </si>
  <si>
    <t>123 "PD"</t>
  </si>
  <si>
    <t>59710707</t>
  </si>
  <si>
    <t>trouba kameninová glazovaná DN 300mm L2,50m spojovací systém C Třída 240</t>
  </si>
  <si>
    <t>-2053074557</t>
  </si>
  <si>
    <t>123*1,015 'Přepočtené koeficientem množství</t>
  </si>
  <si>
    <t>-200330604</t>
  </si>
  <si>
    <t>59711026</t>
  </si>
  <si>
    <t>koleno kameninové glazované DN 200 90° spojovací systém F tř. 240</t>
  </si>
  <si>
    <t>1179362028</t>
  </si>
  <si>
    <t>4*1,015 'Přepočtené koeficientem množství</t>
  </si>
  <si>
    <t>837371221</t>
  </si>
  <si>
    <t>Montáž kameninových tvarovek odbočných s integrovaným těsněním otevřený výkop DN 300</t>
  </si>
  <si>
    <t>508517211</t>
  </si>
  <si>
    <t>7 "PD"</t>
  </si>
  <si>
    <t>59711774</t>
  </si>
  <si>
    <t>odbočka kameninová glazovaná jednoduchá kolmá DN 300/200 L60cm spojovací systém C/F tř.240/160</t>
  </si>
  <si>
    <t>-430967982</t>
  </si>
  <si>
    <t>7*1,015 'Přepočtené koeficientem množství</t>
  </si>
  <si>
    <t>891312122</t>
  </si>
  <si>
    <t>Montáž kanalizačních šoupátek otevřený výkop DN 150</t>
  </si>
  <si>
    <t>2011204442</t>
  </si>
  <si>
    <t>1 "PD, retenční nádrž"</t>
  </si>
  <si>
    <t>42221456</t>
  </si>
  <si>
    <t>šoupátko odpadní voda, litina GGG 50, krátká stavební délka, PN10/16 DN 150 x 210 mm</t>
  </si>
  <si>
    <t>-1730484006</t>
  </si>
  <si>
    <t>42291080</t>
  </si>
  <si>
    <t>souprava zemní pro šoupátka DN 100-150 mm, Rd 2,0 m</t>
  </si>
  <si>
    <t>-691207538</t>
  </si>
  <si>
    <t>891352122</t>
  </si>
  <si>
    <t>Montáž kanalizačních šoupátek otevřený výkop DN 200</t>
  </si>
  <si>
    <t>-884349316</t>
  </si>
  <si>
    <t>42221457</t>
  </si>
  <si>
    <t>šoupátko odpadní voda, litina GGG 50, krátká stavební délka, PN10/16 DN 200 x 230 mm</t>
  </si>
  <si>
    <t>1981494379</t>
  </si>
  <si>
    <t>42291081</t>
  </si>
  <si>
    <t>souprava zemní pro šoupátka DN 200 mm, Rd 2,0 m</t>
  </si>
  <si>
    <t>-555649526</t>
  </si>
  <si>
    <t>891372322</t>
  </si>
  <si>
    <t>Montáž kanalizačních stavítek DN 300</t>
  </si>
  <si>
    <t>-799741076</t>
  </si>
  <si>
    <t>2 "PD, retenční nádrž"</t>
  </si>
  <si>
    <t>42221471</t>
  </si>
  <si>
    <t>stavítko kanálové do 1.2 bar DN 300-300</t>
  </si>
  <si>
    <t>819556610</t>
  </si>
  <si>
    <t>42210104</t>
  </si>
  <si>
    <t>kolo ruční pro DN 250-300, D = 500 mm</t>
  </si>
  <si>
    <t>-1639268963</t>
  </si>
  <si>
    <t>891380100a</t>
  </si>
  <si>
    <t>Plovákový regulátor 5 l/s, D + M</t>
  </si>
  <si>
    <t>-230099498</t>
  </si>
  <si>
    <t>892352121</t>
  </si>
  <si>
    <t>Tlaková zkouška vzduchem potrubí DN 200 těsnícím vakem ucpávkovým</t>
  </si>
  <si>
    <t>úsek</t>
  </si>
  <si>
    <t>-1479888418</t>
  </si>
  <si>
    <t>8 "PD"</t>
  </si>
  <si>
    <t>892372121</t>
  </si>
  <si>
    <t>Tlaková zkouška vzduchem potrubí DN 300 těsnícím vakem ucpávkovým</t>
  </si>
  <si>
    <t>-1088464886</t>
  </si>
  <si>
    <t>894411221</t>
  </si>
  <si>
    <t>Zřízení šachet kanalizačních z betonových dílců na potrubí DN nad 200 do 300 dno kamenina</t>
  </si>
  <si>
    <t>-1603776304</t>
  </si>
  <si>
    <t>59224029</t>
  </si>
  <si>
    <t>dno betonové šachtové DN 300 betonový žlab i nástupnice   100 x 78,5 x 15 cm</t>
  </si>
  <si>
    <t>-1464035147</t>
  </si>
  <si>
    <t>59224066</t>
  </si>
  <si>
    <t>skruž betonová DN 1000x250 PS, 100x25x12 cm</t>
  </si>
  <si>
    <t>1980421403</t>
  </si>
  <si>
    <t>59224067a</t>
  </si>
  <si>
    <t>skruž betonová DN 800x250 PS, 80x25x12 cm</t>
  </si>
  <si>
    <t>488300240</t>
  </si>
  <si>
    <t>59224068</t>
  </si>
  <si>
    <t>skruž betonová DN 1000x500 PS, 100x50x12 cm</t>
  </si>
  <si>
    <t>402011286</t>
  </si>
  <si>
    <t>59224069a</t>
  </si>
  <si>
    <t>skruž betonová DN 800x500 PS, 80x50x12 cm</t>
  </si>
  <si>
    <t>-1686537115</t>
  </si>
  <si>
    <t>59224070</t>
  </si>
  <si>
    <t>skruž betonová DN 1000x1000 PS, 100x100x12 cm</t>
  </si>
  <si>
    <t>208286386</t>
  </si>
  <si>
    <t>59224071a</t>
  </si>
  <si>
    <t>skruž betonová DN 1000/330/120 SK</t>
  </si>
  <si>
    <t>1359810465</t>
  </si>
  <si>
    <t>59224168a</t>
  </si>
  <si>
    <t>skruž betonová přechodová TBR-Q 500/1000*800/120 SP</t>
  </si>
  <si>
    <t>1863490317</t>
  </si>
  <si>
    <t>59224169a</t>
  </si>
  <si>
    <t>skruž betonová přechodová TBR-Q 600/800*625/120 SPK</t>
  </si>
  <si>
    <t>315082492</t>
  </si>
  <si>
    <t>59224315a</t>
  </si>
  <si>
    <t>deska betonová zákrytová TZK-Q 230/120-800 L SP</t>
  </si>
  <si>
    <t>-82946862</t>
  </si>
  <si>
    <t>59224348a</t>
  </si>
  <si>
    <t>těsnění elastomerové pro spojení šachetních dílů DN 1000</t>
  </si>
  <si>
    <t>1658526607</t>
  </si>
  <si>
    <t>59224349a</t>
  </si>
  <si>
    <t>těsnění elastomerové pro spojení šachetních dílů DN 800</t>
  </si>
  <si>
    <t>1009230248</t>
  </si>
  <si>
    <t>894703011</t>
  </si>
  <si>
    <t>Dlažba šachet čtyř a vícehranných ze stokových desek</t>
  </si>
  <si>
    <t>-460935006</t>
  </si>
  <si>
    <t>1,6*2+0,7*1,2+1*1,5 "PD, retenční nádrž"</t>
  </si>
  <si>
    <t>895931111</t>
  </si>
  <si>
    <t>Vpusti kanalizačních horské z betonu prostého C12/15 velikosti 1200/600 mm</t>
  </si>
  <si>
    <t>-136432114</t>
  </si>
  <si>
    <t>59221670a</t>
  </si>
  <si>
    <t>Betonová horská vpusť TBV-G HV 1500/900/1350</t>
  </si>
  <si>
    <t>307938415</t>
  </si>
  <si>
    <t>59221671a</t>
  </si>
  <si>
    <t>Betonová horská vpusť TBV-G R 300</t>
  </si>
  <si>
    <t>1276301866</t>
  </si>
  <si>
    <t>895941311</t>
  </si>
  <si>
    <t>Zřízení vpusti kanalizační uliční z betonových dílců typ UVB-50</t>
  </si>
  <si>
    <t>2052186883</t>
  </si>
  <si>
    <t>59223850</t>
  </si>
  <si>
    <t>dno betonové pro uliční vpusť s výtokovým otvorem 45x33x5 cm</t>
  </si>
  <si>
    <t>1835211447</t>
  </si>
  <si>
    <t>59223858</t>
  </si>
  <si>
    <t>skruž betonová pro uliční vpusť horní 45 x 57 x 5 cm</t>
  </si>
  <si>
    <t>1392474686</t>
  </si>
  <si>
    <t>59223862</t>
  </si>
  <si>
    <t>skruž betonová pro uliční vpusť středová 45 x 29,5 x 5 cm</t>
  </si>
  <si>
    <t>-632737596</t>
  </si>
  <si>
    <t>59223864</t>
  </si>
  <si>
    <t>prstenec betonový pro uliční vpusť vyrovnávací 39 x 6 x 13 cm</t>
  </si>
  <si>
    <t>-130844259</t>
  </si>
  <si>
    <t>59223874</t>
  </si>
  <si>
    <t>koš vysoký pro uliční vpusti, žárově zinkovaný plech,pro rám 500/300</t>
  </si>
  <si>
    <t>-1652287113</t>
  </si>
  <si>
    <t>-288992709</t>
  </si>
  <si>
    <t>55242333a</t>
  </si>
  <si>
    <t>Rám s mříží na horskou vpusť C 250</t>
  </si>
  <si>
    <t>-487034570</t>
  </si>
  <si>
    <t>-1428104155</t>
  </si>
  <si>
    <t>55241406</t>
  </si>
  <si>
    <t>poklop šachtový s rámem DN600 třída D 400,  s odvětráním</t>
  </si>
  <si>
    <t>-129316556</t>
  </si>
  <si>
    <t>55243410a</t>
  </si>
  <si>
    <t>poklop na vstupní šachtu litinový 800 D400</t>
  </si>
  <si>
    <t>-596732798</t>
  </si>
  <si>
    <t>899204112</t>
  </si>
  <si>
    <t>Osazení mříží litinových včetně rámů a košů na bahno pro třídu zatížení D400, E600</t>
  </si>
  <si>
    <t>-2081517973</t>
  </si>
  <si>
    <t>59223876a</t>
  </si>
  <si>
    <t>rám zabetonovaný DIN 19583-9 500/500 mm</t>
  </si>
  <si>
    <t>-241874830</t>
  </si>
  <si>
    <t>59223878a</t>
  </si>
  <si>
    <t>mříž M1 D400 DIN 19583-13, 500/500 mm</t>
  </si>
  <si>
    <t>1932568437</t>
  </si>
  <si>
    <t>899623151</t>
  </si>
  <si>
    <t>Obetonování potrubí nebo zdiva stok betonem prostým tř. C 16/20 otevřený výkop</t>
  </si>
  <si>
    <t>452778782</t>
  </si>
  <si>
    <t>56 "PD, kanalizační potrubí"</t>
  </si>
  <si>
    <t>0,5*0,5*(0,7+0,9)-(0,7+0,9)*3,14*0,13*0,13 "PD, výšková stupeň UV"</t>
  </si>
  <si>
    <t>899643111</t>
  </si>
  <si>
    <t>Bednění pro obetonování potrubí otevřený výkop</t>
  </si>
  <si>
    <t>1659130943</t>
  </si>
  <si>
    <t>(0,7+0,9)*4*0,5 "PD, výškový stupeň UV"</t>
  </si>
  <si>
    <t>899722114</t>
  </si>
  <si>
    <t>Krytí potrubí z plastů výstražnou fólií z PVC 40 cm</t>
  </si>
  <si>
    <t>-990052843</t>
  </si>
  <si>
    <t>141,3 "DVZ, výkaz výměr"</t>
  </si>
  <si>
    <t>931994105</t>
  </si>
  <si>
    <t>Těsnění pracovní spáry betonové konstrukce vnitřním těsnicím pásem</t>
  </si>
  <si>
    <t>280388151</t>
  </si>
  <si>
    <t>3,6+2*0,5+2*10,95+2*3,6 "PD,retenční nádrž"</t>
  </si>
  <si>
    <t>933901111</t>
  </si>
  <si>
    <t>Provedení zkoušky vodotěsnosti nádrže do 1000 m3</t>
  </si>
  <si>
    <t>476611750</t>
  </si>
  <si>
    <t>2*3,2*4+1*3,2*4+7,15*3,2*3,5 "PD, retenční nádrž"</t>
  </si>
  <si>
    <t>933901311</t>
  </si>
  <si>
    <t>Naplnění a vyprázdnění nádrže pro propláchnutí do 1000 m3</t>
  </si>
  <si>
    <t>43794838</t>
  </si>
  <si>
    <t>118,48</t>
  </si>
  <si>
    <t>952903112</t>
  </si>
  <si>
    <t>Vyčištění objektů ČOV, nádrží, žlabů a kanálů při v do 3,5 m</t>
  </si>
  <si>
    <t>1278737219</t>
  </si>
  <si>
    <t>2*3,2+1*3,2+7,15*3,2 "PD, retenční nádrž"</t>
  </si>
  <si>
    <t>952903119</t>
  </si>
  <si>
    <t>Příplatek za vyčištění prostor v nad 3,5 m u čištění objektů ČOV, nádrží, žlabů a kanálů</t>
  </si>
  <si>
    <t>232365222</t>
  </si>
  <si>
    <t>977151124</t>
  </si>
  <si>
    <t>Jádrové vrty diamantovými korunkami do D 180 mm do stavebních materiálů</t>
  </si>
  <si>
    <t>-53492702</t>
  </si>
  <si>
    <t>0,4 "PD, retenční nádrž"</t>
  </si>
  <si>
    <t>977151126</t>
  </si>
  <si>
    <t>Jádrové vrty diamantovými korunkami do D 225 mm do stavebních materiálů</t>
  </si>
  <si>
    <t>631146950</t>
  </si>
  <si>
    <t>977151129</t>
  </si>
  <si>
    <t>Jádrové vrty diamantovými korunkami do D 350 mm do stavebních materiálů</t>
  </si>
  <si>
    <t>-834310592</t>
  </si>
  <si>
    <t>3*0,4 "PD, retenční nádrž"</t>
  </si>
  <si>
    <t>997221561</t>
  </si>
  <si>
    <t>Vodorovná doprava suti z kusových materiálů do 1 km</t>
  </si>
  <si>
    <t>1851483042</t>
  </si>
  <si>
    <t>315,44</t>
  </si>
  <si>
    <t>997221569</t>
  </si>
  <si>
    <t>Příplatek ZKD 1 km u vodorovné dopravy suti z kusových materiálů</t>
  </si>
  <si>
    <t>-365878576</t>
  </si>
  <si>
    <t>9*315,44</t>
  </si>
  <si>
    <t>998142251</t>
  </si>
  <si>
    <t>Přesun hmot pro nádrže, jímky, zásobníky a jámy betonové monolitické v do 25 m</t>
  </si>
  <si>
    <t>-989373219</t>
  </si>
  <si>
    <t>998142255</t>
  </si>
  <si>
    <t>Příplatek k přesunu hmot pro nádrže, jímky a zásobníky betonové monolitické za přesun do 5000 m</t>
  </si>
  <si>
    <t>-1485621254</t>
  </si>
  <si>
    <t>266,255</t>
  </si>
  <si>
    <t>998142256</t>
  </si>
  <si>
    <t>Příplatek k přesunu hmot pro nádrže, jímky a zásobníky betonové monolitické za přesun ZKD 5000 m (5x)</t>
  </si>
  <si>
    <t>-1103671856</t>
  </si>
  <si>
    <t>266,255*5</t>
  </si>
  <si>
    <t>999</t>
  </si>
  <si>
    <t>Poplatek za skládku</t>
  </si>
  <si>
    <t>1598261497</t>
  </si>
  <si>
    <t>240,625+0,565</t>
  </si>
  <si>
    <t>997221845a</t>
  </si>
  <si>
    <t>Poplatek za uložení odpadu z asfaltových povrchů na skládce (skládkovné)</t>
  </si>
  <si>
    <t>875613725</t>
  </si>
  <si>
    <t>74,25</t>
  </si>
  <si>
    <t>997221855a</t>
  </si>
  <si>
    <t>Poplatek za uložení na skládce (skládkovné) zeminy a kameniva kód odpadu 170 504</t>
  </si>
  <si>
    <t>-1714459900</t>
  </si>
  <si>
    <t>1414,04*1,65</t>
  </si>
  <si>
    <t>711112053</t>
  </si>
  <si>
    <t>Provedení izolace proti zemní vlhkosti svislé za studena 2x nátěr krystalickou hydroizolací</t>
  </si>
  <si>
    <t>2020859494</t>
  </si>
  <si>
    <t>2*3,2+8,15*3,2+3,2*0,5+(2*3,2+2*2)*3,95+2*1*3,95+3,2*3,95+2*7,15*3,55+3,2*3,55 "PD, retenčná nádrž"</t>
  </si>
  <si>
    <t>24551050a</t>
  </si>
  <si>
    <t>Systém izolační LADAX</t>
  </si>
  <si>
    <t>-1255633574</t>
  </si>
  <si>
    <t>(2*3,2+8,15*3,2+3,2*0,5+(2*3,2+2*2)*3,95+2*1*3,95+3,2*3,95+2*7,15*3,55+3,2*3,55)*1 "PD, retenčná nádrž"</t>
  </si>
  <si>
    <t>998711101</t>
  </si>
  <si>
    <t>Přesun hmot tonážní pro izolace proti vodě, vlhkosti a plynům v objektech výšky do 6 m</t>
  </si>
  <si>
    <t>-1345796457</t>
  </si>
  <si>
    <t>0,158</t>
  </si>
  <si>
    <t>767161220a</t>
  </si>
  <si>
    <t>Zábradlí žárově pozinkované včetně 2 ks vrátek, D + M</t>
  </si>
  <si>
    <t>-364238126</t>
  </si>
  <si>
    <t>2*11,15+2*3,8</t>
  </si>
  <si>
    <t>767161221a</t>
  </si>
  <si>
    <t>Žebřík žárově pozinkovaný dl. 3,95 m, D + M</t>
  </si>
  <si>
    <t>-325089706</t>
  </si>
  <si>
    <t>767161222a</t>
  </si>
  <si>
    <t>Žebřík žárově pozinkovaný dl. 3,55 m, D + M</t>
  </si>
  <si>
    <t>1238944486</t>
  </si>
  <si>
    <t>772</t>
  </si>
  <si>
    <t>Podlahy z kamene</t>
  </si>
  <si>
    <t>772521150</t>
  </si>
  <si>
    <t>Kladení dlažby z kamene z pravoúhlých desek a dlaždic do malty tl do 50 mm</t>
  </si>
  <si>
    <t>-1880081176</t>
  </si>
  <si>
    <t>58381129</t>
  </si>
  <si>
    <t>deska dlažební žula broušená 40x40 tl 5cm</t>
  </si>
  <si>
    <t>-245925131</t>
  </si>
  <si>
    <t>1,6*2+0,7*1,2+1*1,5</t>
  </si>
  <si>
    <t>5,54*1,04 'Přepočtené koeficientem množství</t>
  </si>
  <si>
    <t>998772101</t>
  </si>
  <si>
    <t>Přesun hmot tonážní pro podlahy z kamene v objektech v do 6 m</t>
  </si>
  <si>
    <t>280363036</t>
  </si>
  <si>
    <t>0,999</t>
  </si>
  <si>
    <t>1159921693</t>
  </si>
  <si>
    <t>1124452503</t>
  </si>
  <si>
    <t>-719509904</t>
  </si>
  <si>
    <t>-2088749988</t>
  </si>
  <si>
    <t>___401 - Osvětlení parkoviště ZPS (Trade Centre Praha, a.s.)</t>
  </si>
  <si>
    <t xml:space="preserve">    SD1 - Demontáž - VO (včetně dopravy a skládkovného; odečteno ručně ze situace stavby)</t>
  </si>
  <si>
    <t xml:space="preserve">    SD2 - Zemní práce (včetně dopravy a skládkovného; odečteno ručně ze situace stavby)</t>
  </si>
  <si>
    <t xml:space="preserve">    SD3 - Silové kabely a kabelové trasy - dodávka, montáž (včetně dopravy; odečteno ručně ze situace stavby) </t>
  </si>
  <si>
    <t xml:space="preserve">    OST - Ostatní</t>
  </si>
  <si>
    <t>SD1</t>
  </si>
  <si>
    <t>Demontáž - VO (včetně dopravy a skládkovného; odečteno ručně ze situace stavby)</t>
  </si>
  <si>
    <t>Pol1</t>
  </si>
  <si>
    <t>Demontáž stožáru VO typu J 10 m, včetně výložníku, patice, elektrovýzbroje, svítidla a základu</t>
  </si>
  <si>
    <t>-1649717407</t>
  </si>
  <si>
    <t>Pol2</t>
  </si>
  <si>
    <t>Demontáž kabelů VO (AYKY, CYKY) z výkopů, které budou využity i pro realizaci nového VO</t>
  </si>
  <si>
    <t>1826220006</t>
  </si>
  <si>
    <t>SD2</t>
  </si>
  <si>
    <t>Zemní práce (včetně dopravy a skládkovného; odečteno ručně ze situace stavby)</t>
  </si>
  <si>
    <t>Pol23</t>
  </si>
  <si>
    <t>Bourací práce živice tl.0,08 m pro kabelovou rýhu 50x60cm v chodníku, v celé šiři rýhy</t>
  </si>
  <si>
    <t>1812375592</t>
  </si>
  <si>
    <t>Pol24</t>
  </si>
  <si>
    <t>Bourací práce beton tl.0,24 m pro kabelovou rýhu 50x60cm v chodníku, v celé šíři rýhy</t>
  </si>
  <si>
    <t>-659886172</t>
  </si>
  <si>
    <t>Pol25</t>
  </si>
  <si>
    <t>Kabelová rýha 50x60cm, ruční výkop, zemina tř.4, zához, zhutnění</t>
  </si>
  <si>
    <t>-2099377626</t>
  </si>
  <si>
    <t>Pol26</t>
  </si>
  <si>
    <t>Kabelová rýha 50x120cm, ruční výkop, zemina tř.4, zához, zhutnění</t>
  </si>
  <si>
    <t>1904332513</t>
  </si>
  <si>
    <t>Pol27</t>
  </si>
  <si>
    <t>Lože kabelů písek, štěrkopísek tl. 10 cm nad kabel, beton nebo plast. Deska 50x25, š. lože do 50 cm</t>
  </si>
  <si>
    <t>448371663</t>
  </si>
  <si>
    <t>Pol28</t>
  </si>
  <si>
    <t>Ruční výkop pro základ stožáru výšky 10 m , zemina tř.4, (80x80x100cm)</t>
  </si>
  <si>
    <t>1080846306</t>
  </si>
  <si>
    <t>Pol29</t>
  </si>
  <si>
    <t>Betonový základ stožáru  výšky 10 m, rozměrů 80x80x100cm, včetně průchodek pro kabely, beton typ C30/37</t>
  </si>
  <si>
    <t>1809163132</t>
  </si>
  <si>
    <t>Pol30</t>
  </si>
  <si>
    <t>Plech nebo keramická deska (dlaždice) pod stožár výšky 10 m</t>
  </si>
  <si>
    <t>911976829</t>
  </si>
  <si>
    <t>Pol31</t>
  </si>
  <si>
    <t>Odvoz zeminy do 30 km</t>
  </si>
  <si>
    <t>488199143</t>
  </si>
  <si>
    <t>Pol32</t>
  </si>
  <si>
    <t>Řezání povrchu živice</t>
  </si>
  <si>
    <t>1419829540</t>
  </si>
  <si>
    <t>Pol33</t>
  </si>
  <si>
    <t>Ošetření spáry</t>
  </si>
  <si>
    <t>492747565</t>
  </si>
  <si>
    <t>SD3</t>
  </si>
  <si>
    <t xml:space="preserve">Silové kabely a kabelové trasy - dodávka, montáž (včetně dopravy; odečteno ručně ze situace stavby) </t>
  </si>
  <si>
    <t>Pol10</t>
  </si>
  <si>
    <t>Dvouramenný výložník pro stožár typu J 10 - 2m, V2/2000/180</t>
  </si>
  <si>
    <t>-1600409510</t>
  </si>
  <si>
    <t>Pol11</t>
  </si>
  <si>
    <t>Svítidlo typu SAFIR 2 70W</t>
  </si>
  <si>
    <t>-625020982</t>
  </si>
  <si>
    <t>Pol12</t>
  </si>
  <si>
    <t>Svítidlo typu LED AMPERA MINI 24 LED</t>
  </si>
  <si>
    <t>1215162426</t>
  </si>
  <si>
    <t>Pol13</t>
  </si>
  <si>
    <t>Elektrovýzbroj SCHM 1,5-35, vč. Skleněné pojistky 10A</t>
  </si>
  <si>
    <t>980743644</t>
  </si>
  <si>
    <t>Pol14</t>
  </si>
  <si>
    <t>Elektrovýzbroj SCHM 1,5-35 vícesvorková, vč. skleněné pojistky 10A</t>
  </si>
  <si>
    <t>-64260260</t>
  </si>
  <si>
    <t>Pol15</t>
  </si>
  <si>
    <t>Ukončení kabelů do 4 x 25 mm2 smršťovací záklopkou</t>
  </si>
  <si>
    <t>793847638</t>
  </si>
  <si>
    <t>Pol16</t>
  </si>
  <si>
    <t>Kabel CYKY 3J x 1,5mm2, volně uložený</t>
  </si>
  <si>
    <t>-1908010778</t>
  </si>
  <si>
    <t>Pol17</t>
  </si>
  <si>
    <t>Uzemňovací svorka na stožár VO</t>
  </si>
  <si>
    <t>1513299790</t>
  </si>
  <si>
    <t>Pol18</t>
  </si>
  <si>
    <t>Uzemňovací svorka pro propojení uzemňovacího drátu v zemi</t>
  </si>
  <si>
    <t>1654665042</t>
  </si>
  <si>
    <t>Pol19</t>
  </si>
  <si>
    <t>Označovací štítek stožáru VO</t>
  </si>
  <si>
    <t>-969727150</t>
  </si>
  <si>
    <t>Pol20</t>
  </si>
  <si>
    <t>Označovací štítek kabelu</t>
  </si>
  <si>
    <t>535251890</t>
  </si>
  <si>
    <t>Pol21</t>
  </si>
  <si>
    <t>Ochranný asfaltový lak Renolak ALN pro nátěr spodní části samostatného stožáru VO (á 1kg/ks)</t>
  </si>
  <si>
    <t>-407737995</t>
  </si>
  <si>
    <t>Pol22</t>
  </si>
  <si>
    <t>Oranžová výstražná folie š. 22 nebo 33 cm</t>
  </si>
  <si>
    <t>-2125798882</t>
  </si>
  <si>
    <t>Pol3</t>
  </si>
  <si>
    <t>Montáž provizorního osvětlení</t>
  </si>
  <si>
    <t>2144871998</t>
  </si>
  <si>
    <t>Pol4</t>
  </si>
  <si>
    <t>Kabel CYKY-J 4x25 mm2 , uložený v kabelovém loži</t>
  </si>
  <si>
    <t>-1857714676</t>
  </si>
  <si>
    <t>Pol5</t>
  </si>
  <si>
    <t>Uzemňovací drát FeZn průěmr 10, uložený ve výkopu</t>
  </si>
  <si>
    <t>1997112636</t>
  </si>
  <si>
    <t>Pol6</t>
  </si>
  <si>
    <t>Chránička typu AROT o110mm (inž.sítě, vjezdy, vozovky)</t>
  </si>
  <si>
    <t>1425959272</t>
  </si>
  <si>
    <t>Pol7</t>
  </si>
  <si>
    <t>Osvětlovací stožár paticový - uliční, dvoustupňový VO typu J 10 (výšky 10 m)</t>
  </si>
  <si>
    <t>-659052530</t>
  </si>
  <si>
    <t>Pol8</t>
  </si>
  <si>
    <t>Pouzdro pro stožár výšky 10 m</t>
  </si>
  <si>
    <t>-268963815</t>
  </si>
  <si>
    <t>Pol9</t>
  </si>
  <si>
    <t>Jednoramenný výložník pro stožár typu J 10 - 2m, V1/2000</t>
  </si>
  <si>
    <t>647192912</t>
  </si>
  <si>
    <t>Pol35</t>
  </si>
  <si>
    <t>Výchozí revize elektro</t>
  </si>
  <si>
    <t>hod</t>
  </si>
  <si>
    <t>821402143</t>
  </si>
  <si>
    <t>Pol40</t>
  </si>
  <si>
    <t>Kontrolní měření osvětlení</t>
  </si>
  <si>
    <t>-1895724285</t>
  </si>
  <si>
    <t>Pol41</t>
  </si>
  <si>
    <t>Práce technika, koordinace, inženýrská činnost – technický a autorský dozor</t>
  </si>
  <si>
    <t>-2106239645</t>
  </si>
  <si>
    <t>Pol42</t>
  </si>
  <si>
    <t>Drobný materiál základů stožárů VO a přisvětlení přechodů, drobné zemní práce.</t>
  </si>
  <si>
    <t>11987602</t>
  </si>
  <si>
    <t>1992483594</t>
  </si>
  <si>
    <t>-882696594</t>
  </si>
  <si>
    <t>-2102968711</t>
  </si>
  <si>
    <t>-420168042</t>
  </si>
  <si>
    <t>___402 - Osvětlení odtahového parkoviště (Správa služeb hl. m. Prahy)</t>
  </si>
  <si>
    <t xml:space="preserve">    SD1 - Zemní práce (včetně dopravy a skládkovného; odečteno ručně ze situace stavby)</t>
  </si>
  <si>
    <t xml:space="preserve">    SD2 - Rozvaděče - dodávka, montáž (včetně dopravy; odečteno ručně ze situace stavby)</t>
  </si>
  <si>
    <t xml:space="preserve">    SD3 - Silové kabely a kabelové trasy - dodávka, montáž (včetně dopravy; odečteno ručně ze situace stavby)</t>
  </si>
  <si>
    <t>1340916819</t>
  </si>
  <si>
    <t>-405358190</t>
  </si>
  <si>
    <t>981184723</t>
  </si>
  <si>
    <t>-1759584403</t>
  </si>
  <si>
    <t>Pol51</t>
  </si>
  <si>
    <t>-188068675</t>
  </si>
  <si>
    <t>-498794806</t>
  </si>
  <si>
    <t>Rozvaděče - dodávka, montáž (včetně dopravy; odečteno ručně ze situace stavby)</t>
  </si>
  <si>
    <t>Pol43</t>
  </si>
  <si>
    <t>Jednofázový jistič FA 16A/C</t>
  </si>
  <si>
    <t>-1093020081</t>
  </si>
  <si>
    <t>Pol44</t>
  </si>
  <si>
    <t>Třípolohový vačkový vypínač</t>
  </si>
  <si>
    <t>1845591751</t>
  </si>
  <si>
    <t>Pol45</t>
  </si>
  <si>
    <t>Spínací hodiny</t>
  </si>
  <si>
    <t>-733898118</t>
  </si>
  <si>
    <t>Pol46</t>
  </si>
  <si>
    <t>Drobný materiál</t>
  </si>
  <si>
    <t>702939055</t>
  </si>
  <si>
    <t>Pol47</t>
  </si>
  <si>
    <t>Identifikační označení a štítky</t>
  </si>
  <si>
    <t>-161157375</t>
  </si>
  <si>
    <t>Pol48</t>
  </si>
  <si>
    <t>Doprava</t>
  </si>
  <si>
    <t>-837067225</t>
  </si>
  <si>
    <t>Pol49</t>
  </si>
  <si>
    <t>Zkušební provoz, zaškolení obsluhy, výchozí revize</t>
  </si>
  <si>
    <t>-2014000088</t>
  </si>
  <si>
    <t>Silové kabely a kabelové trasy - dodávka, montáž (včetně dopravy; odečteno ručně ze situace stavby)</t>
  </si>
  <si>
    <t>-64454552</t>
  </si>
  <si>
    <t>1517909568</t>
  </si>
  <si>
    <t>-48673870</t>
  </si>
  <si>
    <t>454017773</t>
  </si>
  <si>
    <t>1824876712</t>
  </si>
  <si>
    <t>-253663259</t>
  </si>
  <si>
    <t>-1882744555</t>
  </si>
  <si>
    <t>-1007690550</t>
  </si>
  <si>
    <t>-2003299422</t>
  </si>
  <si>
    <t>-856259409</t>
  </si>
  <si>
    <t>2042660704</t>
  </si>
  <si>
    <t>989568025</t>
  </si>
  <si>
    <t>Uzemňovací drát FeZn ?10, uložený ve výkopu</t>
  </si>
  <si>
    <t>1087037749</t>
  </si>
  <si>
    <t>Pol50</t>
  </si>
  <si>
    <t>Kabel CYKY-J 4x16 mm2 , uložený v kabelové loži</t>
  </si>
  <si>
    <t>1546502394</t>
  </si>
  <si>
    <t>-1860444513</t>
  </si>
  <si>
    <t>-1560159955</t>
  </si>
  <si>
    <t>145261400</t>
  </si>
  <si>
    <t>-484017014</t>
  </si>
  <si>
    <t>213175379</t>
  </si>
  <si>
    <t>Pol54</t>
  </si>
  <si>
    <t>-583746855</t>
  </si>
  <si>
    <t>Pol55</t>
  </si>
  <si>
    <t>-1185477370</t>
  </si>
  <si>
    <t>-1399275497</t>
  </si>
  <si>
    <t>-2107594859</t>
  </si>
  <si>
    <t>297574752</t>
  </si>
  <si>
    <t>-1568339905</t>
  </si>
  <si>
    <t>___403 - Elektrická přípojka NN (TSK hl. m. Prahy, a.s.)</t>
  </si>
  <si>
    <t xml:space="preserve">    SD2 - Silové kabely a kabelové trasy - dodávka, montáž (včetně dopravy; odečteno ručně ze situace stavby)</t>
  </si>
  <si>
    <t>1908449657</t>
  </si>
  <si>
    <t>Pol65</t>
  </si>
  <si>
    <t>Bourací práce beton tl.0,24 m kabelovou rýhu 50x60cm v chodníku, v celé šíři rýhy</t>
  </si>
  <si>
    <t>-1771254408</t>
  </si>
  <si>
    <t>-168756641</t>
  </si>
  <si>
    <t>1380940071</t>
  </si>
  <si>
    <t>-354884243</t>
  </si>
  <si>
    <t>Pol66</t>
  </si>
  <si>
    <t>Ruční výkop pro základ pilířku</t>
  </si>
  <si>
    <t>409066334</t>
  </si>
  <si>
    <t>Pol67</t>
  </si>
  <si>
    <t>Betonový základ pilířku beton typ C30/37</t>
  </si>
  <si>
    <t>1516948668</t>
  </si>
  <si>
    <t>1372942438</t>
  </si>
  <si>
    <t>-2056376530</t>
  </si>
  <si>
    <t>883046870</t>
  </si>
  <si>
    <t>Pol56-1</t>
  </si>
  <si>
    <t>Pilířek SS 102 s měřením pro nepřímé měření dle standardu PRE</t>
  </si>
  <si>
    <t>-1908043577</t>
  </si>
  <si>
    <t>Pol57</t>
  </si>
  <si>
    <t>Elektoměrový pilíř s SS 102 + ER513 pro připojení oběratele dle standardu PRE</t>
  </si>
  <si>
    <t>-374583827</t>
  </si>
  <si>
    <t>Pol58</t>
  </si>
  <si>
    <t>Pilířek (dle zadavatele)</t>
  </si>
  <si>
    <t>77505812</t>
  </si>
  <si>
    <t>Pol59</t>
  </si>
  <si>
    <t>Kabelová komora 1mx1mx0,5m pro rezervu napájecího kabelu</t>
  </si>
  <si>
    <t>-1902488571</t>
  </si>
  <si>
    <t>Pol60</t>
  </si>
  <si>
    <t>Kabel AYKY 3x240+120 mm2, uložený v kabelovém loži</t>
  </si>
  <si>
    <t>-598692847</t>
  </si>
  <si>
    <t>Pol61</t>
  </si>
  <si>
    <t>Kabel CYKY 4x10 mm2, uložený v kabelovém loži</t>
  </si>
  <si>
    <t>1397183705</t>
  </si>
  <si>
    <t>Pol62</t>
  </si>
  <si>
    <t>Uzemňovací páska FeZn 30x4</t>
  </si>
  <si>
    <t>420620616</t>
  </si>
  <si>
    <t>-652074363</t>
  </si>
  <si>
    <t>761330405</t>
  </si>
  <si>
    <t>Pol63</t>
  </si>
  <si>
    <t>Ukončení kabelů do 4 x 95 - 300 mm2 smršťovací rozdělovací hlavice</t>
  </si>
  <si>
    <t>-2107989120</t>
  </si>
  <si>
    <t>-394797022</t>
  </si>
  <si>
    <t>Pol64</t>
  </si>
  <si>
    <t>Uzemňovací svorka pro pilíř</t>
  </si>
  <si>
    <t>1411715208</t>
  </si>
  <si>
    <t>1381372879</t>
  </si>
  <si>
    <t>2056447229</t>
  </si>
  <si>
    <t>Pol70</t>
  </si>
  <si>
    <t>345809220</t>
  </si>
  <si>
    <t>Pol71</t>
  </si>
  <si>
    <t>Drobný materiál, drobné zemní práce.</t>
  </si>
  <si>
    <t>633344783</t>
  </si>
  <si>
    <t>-1985514051</t>
  </si>
  <si>
    <t>1117716291</t>
  </si>
  <si>
    <t>-2121036964</t>
  </si>
  <si>
    <t>-1694062947</t>
  </si>
  <si>
    <t>___404 - Přípojka sdělovacího kabelu (Správa služeb hl. m. Prahy)</t>
  </si>
  <si>
    <t>Pol99</t>
  </si>
  <si>
    <t>Vyhledání průběhu trasy</t>
  </si>
  <si>
    <t>1245569402</t>
  </si>
  <si>
    <t>Pol100</t>
  </si>
  <si>
    <t>Instalace kabelové komory vč. protažení a utěsnení HDPE, kabelová komora</t>
  </si>
  <si>
    <t>12077005</t>
  </si>
  <si>
    <t>-1463385077</t>
  </si>
  <si>
    <t>1145263062</t>
  </si>
  <si>
    <t>-1613277770</t>
  </si>
  <si>
    <t>1361411654</t>
  </si>
  <si>
    <t>Pol101</t>
  </si>
  <si>
    <t>Výkop pro kabelovou komoru</t>
  </si>
  <si>
    <t>-1219673161</t>
  </si>
  <si>
    <t>Pol102</t>
  </si>
  <si>
    <t>Pokládka optotrubky do výkopu</t>
  </si>
  <si>
    <t>-1913257425</t>
  </si>
  <si>
    <t>Pol103</t>
  </si>
  <si>
    <t>Obsyp potrubí a objektů z nakupovaných materiálů , (písek frakce 0-4mm)</t>
  </si>
  <si>
    <t>2092980576</t>
  </si>
  <si>
    <t>Pol104</t>
  </si>
  <si>
    <t>Zhotovení sondy</t>
  </si>
  <si>
    <t>-2065257706</t>
  </si>
  <si>
    <t>Pol105</t>
  </si>
  <si>
    <t>Přerušení prázdné optotrubky</t>
  </si>
  <si>
    <t>274433683</t>
  </si>
  <si>
    <t>Pol106</t>
  </si>
  <si>
    <t>Spojení optotrubek</t>
  </si>
  <si>
    <t>1347752169</t>
  </si>
  <si>
    <t>Pol107</t>
  </si>
  <si>
    <t>Tlaková zkouška optotrubky</t>
  </si>
  <si>
    <t>2055611091</t>
  </si>
  <si>
    <t>Pol108</t>
  </si>
  <si>
    <t>Kalibrace zkouška optutrubky</t>
  </si>
  <si>
    <t>1203428311</t>
  </si>
  <si>
    <t>Pol109</t>
  </si>
  <si>
    <t>Prostup do objektu (vrtání, beton, prům. do 150 mm)</t>
  </si>
  <si>
    <t>1270943131</t>
  </si>
  <si>
    <t>Pol110</t>
  </si>
  <si>
    <t>Kabelový prostup (průvrt průměr do 100 mm)</t>
  </si>
  <si>
    <t>-811868859</t>
  </si>
  <si>
    <t>Pol111</t>
  </si>
  <si>
    <t>Utešnění kabelových prostupů a chrániček</t>
  </si>
  <si>
    <t>-1005513520</t>
  </si>
  <si>
    <t>Pol112</t>
  </si>
  <si>
    <t>Požární ucpávka</t>
  </si>
  <si>
    <t>-1917019644</t>
  </si>
  <si>
    <t>Pol113</t>
  </si>
  <si>
    <t>MiniMarker</t>
  </si>
  <si>
    <t>1221195224</t>
  </si>
  <si>
    <t>Pol114</t>
  </si>
  <si>
    <t>-952054967</t>
  </si>
  <si>
    <t>-1173821659</t>
  </si>
  <si>
    <t>1225039094</t>
  </si>
  <si>
    <t>Pol115</t>
  </si>
  <si>
    <t>Označení kabelu štítkem</t>
  </si>
  <si>
    <t>548496656</t>
  </si>
  <si>
    <t>Pol72</t>
  </si>
  <si>
    <t>Zafouknutí optického kabelu</t>
  </si>
  <si>
    <t>-1338702101</t>
  </si>
  <si>
    <t>Pol73</t>
  </si>
  <si>
    <t>Měření OK - výkonové měření 1310/1550nm a oboustranné OTDR 1310/1550nm</t>
  </si>
  <si>
    <t>1728893508</t>
  </si>
  <si>
    <t>Pol74</t>
  </si>
  <si>
    <t>Zpracování měřícího protokolu</t>
  </si>
  <si>
    <t>-1605237978</t>
  </si>
  <si>
    <t>Pol75</t>
  </si>
  <si>
    <t>Formování a uložení rezervy OK</t>
  </si>
  <si>
    <t>1779264615</t>
  </si>
  <si>
    <t>Pol76</t>
  </si>
  <si>
    <t>Smyčkování OK</t>
  </si>
  <si>
    <t>-20963839</t>
  </si>
  <si>
    <t>Pol77</t>
  </si>
  <si>
    <t>Nástěnný rozvaděč 19" 600x600 6U (montáž na stěnu)</t>
  </si>
  <si>
    <t>-1882767300</t>
  </si>
  <si>
    <t>Pol78</t>
  </si>
  <si>
    <t>Montáž ODF do racku</t>
  </si>
  <si>
    <t>-30134732</t>
  </si>
  <si>
    <t>Pol79</t>
  </si>
  <si>
    <t>Zakončení OK v rozvaděči bez svárů vláken</t>
  </si>
  <si>
    <t>1275124780</t>
  </si>
  <si>
    <t>Pol80</t>
  </si>
  <si>
    <t>Svár opt. Vlákna</t>
  </si>
  <si>
    <t>-1921038401</t>
  </si>
  <si>
    <t>Pol81</t>
  </si>
  <si>
    <t>Průchodka Jackmoon</t>
  </si>
  <si>
    <t>-1227962954</t>
  </si>
  <si>
    <t>Pol82</t>
  </si>
  <si>
    <t>Vedení OK v objektu</t>
  </si>
  <si>
    <t>1530993452</t>
  </si>
  <si>
    <t>Pol83</t>
  </si>
  <si>
    <t>Uložení OK do žlabu</t>
  </si>
  <si>
    <t>800593706</t>
  </si>
  <si>
    <t>Pol84</t>
  </si>
  <si>
    <t>Optický rozvaděč 1U, montáž 19", vč. konektorového panelu SC/E2000</t>
  </si>
  <si>
    <t>-1356069634</t>
  </si>
  <si>
    <t>Pol85</t>
  </si>
  <si>
    <t>Držák dielektrika kabelu</t>
  </si>
  <si>
    <t>724107263</t>
  </si>
  <si>
    <t>Pol86</t>
  </si>
  <si>
    <t>Optická kazeta 12 sv. vč. víka</t>
  </si>
  <si>
    <t>-89902461</t>
  </si>
  <si>
    <t>Pol87</t>
  </si>
  <si>
    <t>Spojovací adaptér</t>
  </si>
  <si>
    <t>-422059996</t>
  </si>
  <si>
    <t>Pol88</t>
  </si>
  <si>
    <t>Pigtail E2000/APC,9/125,900, délka 2m</t>
  </si>
  <si>
    <t>2097524012</t>
  </si>
  <si>
    <t>Pol89</t>
  </si>
  <si>
    <t>Teplem smrštitelná ochrana sváru. 45mm</t>
  </si>
  <si>
    <t>335841217</t>
  </si>
  <si>
    <t>Pol90</t>
  </si>
  <si>
    <t>Duplexní Patchcord E2000/APC, 9/125/300-LC (SC) 8m</t>
  </si>
  <si>
    <t>-197132614</t>
  </si>
  <si>
    <t>Pol91</t>
  </si>
  <si>
    <t>Média konvertor 1000BASE LX(SX) / 1000Base-T vč. zdroje</t>
  </si>
  <si>
    <t>-5483270</t>
  </si>
  <si>
    <t>Pol92</t>
  </si>
  <si>
    <t>Ucpávka proti vniknutí vody</t>
  </si>
  <si>
    <t>-970037315</t>
  </si>
  <si>
    <t>Pol93</t>
  </si>
  <si>
    <t>Ochranná trubka HDPE 40</t>
  </si>
  <si>
    <t>1918782984</t>
  </si>
  <si>
    <t>Pol94</t>
  </si>
  <si>
    <t>Elektroinstalační trubka 32 vč. příchytek</t>
  </si>
  <si>
    <t>152475373</t>
  </si>
  <si>
    <t>Pol95</t>
  </si>
  <si>
    <t>Optický kabel oheň nešířící SM 8 vl. Pro použití v metru dle SGŘ</t>
  </si>
  <si>
    <t>1554478757</t>
  </si>
  <si>
    <t>Pol96</t>
  </si>
  <si>
    <t>Optická spojka - odbočná min. 12 vl. (vč. Kazet, průchodek, …)</t>
  </si>
  <si>
    <t>-1408895213</t>
  </si>
  <si>
    <t>Pol97</t>
  </si>
  <si>
    <t>T-spojka optotrubky 40</t>
  </si>
  <si>
    <t>888159364</t>
  </si>
  <si>
    <t>Pol98</t>
  </si>
  <si>
    <t>Oranžová výstražná folie š. 33 cm</t>
  </si>
  <si>
    <t>-238776350</t>
  </si>
  <si>
    <t>Pol120</t>
  </si>
  <si>
    <t>764853126</t>
  </si>
  <si>
    <t>Pol121</t>
  </si>
  <si>
    <t>99047539</t>
  </si>
  <si>
    <t>-1874420377</t>
  </si>
  <si>
    <t>1364881818</t>
  </si>
  <si>
    <t>-337358800</t>
  </si>
  <si>
    <t>-2033475239</t>
  </si>
  <si>
    <t>___405 - Elektronický zabezpečovací systém - EZS (Správa služeb hl. m. Prahy)</t>
  </si>
  <si>
    <t xml:space="preserve">    SD2 - Kabelové trasy - dodávka, montáž (včetně dopravy; odečteno ručně ze situace stavby)</t>
  </si>
  <si>
    <t xml:space="preserve">    SD3 - Elektronický zabezpečovací systém (EZS; včetně dopravy; odečteno ručně ze situace stavby)</t>
  </si>
  <si>
    <t>459666137</t>
  </si>
  <si>
    <t>835523340</t>
  </si>
  <si>
    <t>-173429653</t>
  </si>
  <si>
    <t>-48332317</t>
  </si>
  <si>
    <t>-1902682371</t>
  </si>
  <si>
    <t>556623840</t>
  </si>
  <si>
    <t>631336073</t>
  </si>
  <si>
    <t>-1626166057</t>
  </si>
  <si>
    <t>Kabelové trasy - dodávka, montáž (včetně dopravy; odečteno ručně ze situace stavby)</t>
  </si>
  <si>
    <t>Pol122</t>
  </si>
  <si>
    <t>kabel FTP categorie 5e</t>
  </si>
  <si>
    <t>-984916704</t>
  </si>
  <si>
    <t>Pol123</t>
  </si>
  <si>
    <t>Chránička o75mm, uložení pro kabel FTP</t>
  </si>
  <si>
    <t>-772245754</t>
  </si>
  <si>
    <t>Pol124</t>
  </si>
  <si>
    <t>Chránička o32mm, uložení kabelového vedení pro kamery na stožáry</t>
  </si>
  <si>
    <t>80770799</t>
  </si>
  <si>
    <t>Pol125</t>
  </si>
  <si>
    <t>NN napájení halogenových svítidel na oplocení odtahového parkoviště, kabel typu CYKY 5x6 mm2</t>
  </si>
  <si>
    <t>-139563833</t>
  </si>
  <si>
    <t>Pol126</t>
  </si>
  <si>
    <t>Chránička o32mm, pro svítidla včetně uchycovacího materiálu na oplocení areálu</t>
  </si>
  <si>
    <t>1645437213</t>
  </si>
  <si>
    <t>Pol127</t>
  </si>
  <si>
    <t>Halogenové svítidlo s pohybovým čidlem vč. mont.materiálu</t>
  </si>
  <si>
    <t>-322467673</t>
  </si>
  <si>
    <t>Pol128</t>
  </si>
  <si>
    <t>Sloupek pro halogenoví svítidlo, 2m, vč. mont.materiálu</t>
  </si>
  <si>
    <t>-128330776</t>
  </si>
  <si>
    <t>Pol129</t>
  </si>
  <si>
    <t>Elektroinstalační krabice</t>
  </si>
  <si>
    <t>-2121084349</t>
  </si>
  <si>
    <t>Pol130</t>
  </si>
  <si>
    <t>Instalační materiál na připevnění kabelových tras na oplocení parkoviště (instalační trubky+ příchytky, instalační pásky)</t>
  </si>
  <si>
    <t>1870675547</t>
  </si>
  <si>
    <t>Elektronický zabezpečovací systém (EZS; včetně dopravy; odečteno ručně ze situace stavby)</t>
  </si>
  <si>
    <t>Pol131-1.1</t>
  </si>
  <si>
    <t>Systém digiplex EVO - ústřeny EVO:, 2x8=16 zón, max. 192 zón, na desce 4+1 PGM, modulární sběrnicový zabezpečovací systém pro střední a velké objekty, až 192 zón, 4-vodičová sběrnice MULTIBUS, zóny BUS/klasické NC/bezdrátové, 999 už.kódů + níže</t>
  </si>
  <si>
    <t>-1084714982</t>
  </si>
  <si>
    <t>Pol131-1.2</t>
  </si>
  <si>
    <t>8 podsystémů, paměť 2048 událostí, digit. komunikátor na PCO, bezdrátová nadstavba MG pro bezdrátové zóny a ovládání klíčenkami, spínaný zdroj AUX 1A (společný popis; nacenit jako celek společně s položkou Pol131-1.1)</t>
  </si>
  <si>
    <t>599249755</t>
  </si>
  <si>
    <t>Pol132</t>
  </si>
  <si>
    <t>Systém digiplex - kávesnice:, textová klávesnice LCD se dvěma řádky, česká verze, 1 klávesnicová zóna, 1PGM na desce, modré podsvícení</t>
  </si>
  <si>
    <t>-884648182</t>
  </si>
  <si>
    <t>Pol133-1.1</t>
  </si>
  <si>
    <t>Komunikace - GSM:, GSM komunikátor pro ústředny Paradox v plastovém boxu. GSM komunikátor je schopen zajistit přenos kódovaných datových formátů ústředny na PCO v hlasovém pásmu GSM nebo přes přijímač IPR1024 v pásmu GPRS/4G. Přes GPRS/4G je také + níže</t>
  </si>
  <si>
    <t>1913301223</t>
  </si>
  <si>
    <t>Pol133-1.2</t>
  </si>
  <si>
    <t>možné navázat spojení s programem WinLoad/Babyware a NEware. GSM komunikátor je schopn posílat uživateli SMS zprávy s identifikací poplachů na konkrétní zóně včetně zprávy SMS o zap/vyp, poruchách apod. (nacenit jako celek společně s položkou Pol133-1.2)</t>
  </si>
  <si>
    <t>609331359</t>
  </si>
  <si>
    <t>Pol134</t>
  </si>
  <si>
    <t>Komunikace - GSM:, střešní magnetická anténa, délka kabelu 150cm</t>
  </si>
  <si>
    <t>1046832394</t>
  </si>
  <si>
    <t>Pol135-1.1</t>
  </si>
  <si>
    <t>Vnitřní detekce:, napojení přímo na sběrnici, DUAL PIR senzor, 100% digitální detektor, pat.SW ochrana "SHIELD", digit.aut.čítač pulzů a tepl.komp., kov.kryt, inteligentní přizpůsobení se prostředí, ovládáni vlastností z ústředny, dosah 12m/110° + níže</t>
  </si>
  <si>
    <t>2053328783</t>
  </si>
  <si>
    <t>Pol135-1.2</t>
  </si>
  <si>
    <t>, vyměnitelné clony, -20 až 50°C, navíc-QUAD PIR senzor, duální protichůdná detekce, ESG geometrie senzoru (nacenit jako celek společně s položkou Pol135-1.1)</t>
  </si>
  <si>
    <t>1451032169</t>
  </si>
  <si>
    <t>Pol136-1.1</t>
  </si>
  <si>
    <t>Vnitřní detekce - požární, cigaret a plynů:, doplňkový požární detektor pro EZS, detekce teploty nad 57°C a rychl.nárůstu dle křivek EN54, det.plocha max.20m2/max.výška 7m, nap.10,5–14V=, odběr 0,032mA/55mA při popl., start.doba 60s, NO/NC výstup, + níže</t>
  </si>
  <si>
    <t>-1369998422</t>
  </si>
  <si>
    <t>Pol136-1.2</t>
  </si>
  <si>
    <t>prac.tepl.:-10 až 70°C, samoreset. provedení (nacenit jako celek společně s položkou Pol136-1.1)</t>
  </si>
  <si>
    <t>-670092219</t>
  </si>
  <si>
    <t>Pol137</t>
  </si>
  <si>
    <t>Vnitřní detekce - magnetické kontakty:, povrchový, samolepící - 2vodič, možnost nalepit samolepkou+přišroubovat, rozměry 33x13x7mm, prac.vzdálenost max.24mm</t>
  </si>
  <si>
    <t>-1386802966</t>
  </si>
  <si>
    <t>Pol138</t>
  </si>
  <si>
    <t>Signalizace vnitřní:, vnitřní plochá piezosiréna s červeným blikačem, 110dB/m</t>
  </si>
  <si>
    <t>245201756</t>
  </si>
  <si>
    <t>Pol139-1.1</t>
  </si>
  <si>
    <t>Signalizace - venkovní:, elegantní venkovní piezo-siréna s nízkým odběrem a s vestavěným Ni-MH akumulátorem, 2 režimy činnosti, 2 indikační LED (vše OK), zdvojený TAMPER, napájení 9-16V=/450mA v režimu SAB (poplach)/30mA v režimu SCB, + níže</t>
  </si>
  <si>
    <t>-359037967</t>
  </si>
  <si>
    <t>Pol139-1.2</t>
  </si>
  <si>
    <t>akustický tlak 118dB + stroboskop, rozměr 300x212x60mm (nacenit jako celek společně s položkou Pol139-1.1)</t>
  </si>
  <si>
    <t>-672865623</t>
  </si>
  <si>
    <t>Pol140</t>
  </si>
  <si>
    <t>Box:, včetně TRAFA 80VA</t>
  </si>
  <si>
    <t>-1690400205</t>
  </si>
  <si>
    <t>Pol141</t>
  </si>
  <si>
    <t>trubka hrdlovaná PVC 320N, vnější průměr 40mm,</t>
  </si>
  <si>
    <t>1945667292</t>
  </si>
  <si>
    <t>Pol142</t>
  </si>
  <si>
    <t>drobný elektrotechnický materiál</t>
  </si>
  <si>
    <t>-1821522481</t>
  </si>
  <si>
    <t>Pol143</t>
  </si>
  <si>
    <t>Instalační síťový kabel Typ kabelu: UTP - nestíněný kroucený čtyřpár Kategorie: 5e</t>
  </si>
  <si>
    <t>-110840787</t>
  </si>
  <si>
    <t>Pol144-1.1</t>
  </si>
  <si>
    <t>Zdroj:, pomocný spínaný zdroj v plechovém boxu s místem pro ACCU max. 18Ah, napájení 230V, AUX nastavitelný 12 - 14V, proud AUX 6A, dobíjecí proud batt 1A (nebo AUX 5A + 2A batt), ochrana batt před hlubokým vybitím (9,5V) a zkratem, ochrana AUX + níže</t>
  </si>
  <si>
    <t>2071131835</t>
  </si>
  <si>
    <t>Pol144-1.2</t>
  </si>
  <si>
    <t>proti zkratu, přetížení, vstup AC proti přepětí, optická signalizace LED AC a LED AUX, tamper (nacenit jako celek společně s položkou Pol144-1.1)</t>
  </si>
  <si>
    <t>495044819</t>
  </si>
  <si>
    <t>Pol145-1.1</t>
  </si>
  <si>
    <t>Perimetrická ochrana:, Systém slouží k obvodové ochraně plotu. Menší provedení vyhodnocovací jednotky. Je detekováno jeho přelézání, stříhání a ohýbání. Detekční kabel se připevní na plot a je vyhodnocováno jeho chvění a otřesy + níže</t>
  </si>
  <si>
    <t>-1270190985</t>
  </si>
  <si>
    <t>Pol145-1.2</t>
  </si>
  <si>
    <t>výstup z vyhodnocovací jednotky je ve formě relé, které se běžným způsobem začlení do zabezpečovací ústředny (nacenit jako celek společně s položkou Pol145-1.1)</t>
  </si>
  <si>
    <t>-483817960</t>
  </si>
  <si>
    <t>Pol146-1.1</t>
  </si>
  <si>
    <t>Perimetrická ochrana:, Detekční kabel určený pro vyhodnocovací jednotky FP 300 a FP 600. Připevní se na plot, odkud pak přenáší jeho chvění a otřesy do vyhodnocovací jednotky. Kabel se připevňuje běžnou zdrhovací příchytkou, + níže</t>
  </si>
  <si>
    <t>808385917</t>
  </si>
  <si>
    <t>Pol146-1.2</t>
  </si>
  <si>
    <t>která musí být do venkovního prostředí a MUSÍ být UV stabilní. Aby se zabránilo skřípnutí kabelu nepoužívat pásky užší než 4,5mm (nacenit jako celek společně s položkou Pol146-1.1)</t>
  </si>
  <si>
    <t>-1985325502</t>
  </si>
  <si>
    <t>Pol147</t>
  </si>
  <si>
    <t>Baterie:, akumulátor pro náročné aplikace s dlouhou životností</t>
  </si>
  <si>
    <t>122560605</t>
  </si>
  <si>
    <t>Pol148</t>
  </si>
  <si>
    <t>Montáž</t>
  </si>
  <si>
    <t>-1840721929</t>
  </si>
  <si>
    <t>Pol149</t>
  </si>
  <si>
    <t>Programování  - programování a SW práce</t>
  </si>
  <si>
    <t>-1117063854</t>
  </si>
  <si>
    <t>Pol150</t>
  </si>
  <si>
    <t>Výchozí revize - revize systému dle ČSN EN</t>
  </si>
  <si>
    <t>-1458270912</t>
  </si>
  <si>
    <t>Pol151</t>
  </si>
  <si>
    <t>Dopravné</t>
  </si>
  <si>
    <t>1917978276</t>
  </si>
  <si>
    <t>Pol152</t>
  </si>
  <si>
    <t>1454776309</t>
  </si>
  <si>
    <t>Pol155</t>
  </si>
  <si>
    <t>309540734</t>
  </si>
  <si>
    <t>Pol156</t>
  </si>
  <si>
    <t>-536140108</t>
  </si>
  <si>
    <t>755341432</t>
  </si>
  <si>
    <t>-173339499</t>
  </si>
  <si>
    <t>-501057916</t>
  </si>
  <si>
    <t>406106506</t>
  </si>
  <si>
    <t>___406.1 - Přeložka kabelů PRE, a.s. (PRE, a.s.) - VN</t>
  </si>
  <si>
    <t xml:space="preserve">    21-M - Elektromontáže (odečteno ručně ze situace stavby)</t>
  </si>
  <si>
    <t xml:space="preserve">    46-M - Zemní práce při extr.mont.pracích (odečteno ručně ze situace stavby)</t>
  </si>
  <si>
    <t xml:space="preserve">      46-M1 - Zemní práce – povrchy (odečteno ručně ze situace stavby)</t>
  </si>
  <si>
    <t>21-M</t>
  </si>
  <si>
    <t>Elektromontáže (odečteno ručně ze situace stavby)</t>
  </si>
  <si>
    <t>210300001.P</t>
  </si>
  <si>
    <t>Poruchová služba zapínání sítě VN</t>
  </si>
  <si>
    <t>-1254977123</t>
  </si>
  <si>
    <t>210300002.P</t>
  </si>
  <si>
    <t>Poruchová služba - vypínání sítě,příkazy B</t>
  </si>
  <si>
    <t>409340339</t>
  </si>
  <si>
    <t>210300003.P</t>
  </si>
  <si>
    <t>Měřiči PREdi - najíždění před zapnutím</t>
  </si>
  <si>
    <t>-1291445218</t>
  </si>
  <si>
    <t>2103200011.D</t>
  </si>
  <si>
    <t>Plášťové zkoušky</t>
  </si>
  <si>
    <t>-53690053</t>
  </si>
  <si>
    <t>210930103.P</t>
  </si>
  <si>
    <t>Montáž hliníkových kabelů AXEKCY, AXEKVCEY 22 kV 1x240 mm2 volně uložených</t>
  </si>
  <si>
    <t>-661133194</t>
  </si>
  <si>
    <t>210950111.P</t>
  </si>
  <si>
    <t>Svazkování jednožilových kabelů vn</t>
  </si>
  <si>
    <t>274126744</t>
  </si>
  <si>
    <t>000106265.P</t>
  </si>
  <si>
    <t>řemínek upevňovací</t>
  </si>
  <si>
    <t>405991967</t>
  </si>
  <si>
    <t>46-M</t>
  </si>
  <si>
    <t>Zemní práce při extr.mont.pracích (odečteno ručně ze situace stavby)</t>
  </si>
  <si>
    <t>460010024.P</t>
  </si>
  <si>
    <t>Vytyčení trati vedení kabelového podzemního v zástavbě</t>
  </si>
  <si>
    <t>km</t>
  </si>
  <si>
    <t>1751147277</t>
  </si>
  <si>
    <t>460010031.P</t>
  </si>
  <si>
    <t>Vytyčení a vypískání poduličního zařízení trasy vedení cizí firmou</t>
  </si>
  <si>
    <t>-1095188351</t>
  </si>
  <si>
    <t>460010032.P</t>
  </si>
  <si>
    <t>Vytyčení a vypískání poduličního zařízení trasy vedení firmou SITEL</t>
  </si>
  <si>
    <t>-461980043</t>
  </si>
  <si>
    <t>460030021.P</t>
  </si>
  <si>
    <t>Odstranění dřevitého porostu z křovin a stromů měkkého středně hustého</t>
  </si>
  <si>
    <t>507197840</t>
  </si>
  <si>
    <t>460030114.P</t>
  </si>
  <si>
    <t>Kácení stromů listnatých průměru kmene přes 30 cm</t>
  </si>
  <si>
    <t>16982367</t>
  </si>
  <si>
    <t>460030115.A</t>
  </si>
  <si>
    <t>čela překopů</t>
  </si>
  <si>
    <t>478483500</t>
  </si>
  <si>
    <t>000104801.P</t>
  </si>
  <si>
    <t>deska zákrytová KD 2 na čela    500/230/45</t>
  </si>
  <si>
    <t>1978511486</t>
  </si>
  <si>
    <t>460030122.P</t>
  </si>
  <si>
    <t>Odstranění pařezů stromů průměru kmene přes 30 cm</t>
  </si>
  <si>
    <t>-1174846279</t>
  </si>
  <si>
    <t>460030161.P</t>
  </si>
  <si>
    <t>Odstranění krytu komunikace ze živice a betonu prostého tloušťky do 15 cm</t>
  </si>
  <si>
    <t>-2048517796</t>
  </si>
  <si>
    <t>460030182.P</t>
  </si>
  <si>
    <t>Řezání podkladu nebo krytu hloubky do 15 cm</t>
  </si>
  <si>
    <t>103888373</t>
  </si>
  <si>
    <t>460080112.P</t>
  </si>
  <si>
    <t>Bourání podkladu betonového se záhozem jámy sypaninou</t>
  </si>
  <si>
    <t>86183045</t>
  </si>
  <si>
    <t>460200303.P</t>
  </si>
  <si>
    <t>Hloubení kabelových nezapažených rýh ručně š 50 cm, hl 120 cm, v hornině tř 3</t>
  </si>
  <si>
    <t>-1331136225</t>
  </si>
  <si>
    <t>460200883.P</t>
  </si>
  <si>
    <t>Hloubení kabelových zapažených a nezapažených rýh ručně š 80 cm, hl 120 cm, v hornině tř 3</t>
  </si>
  <si>
    <t>-658776709</t>
  </si>
  <si>
    <t>460230013.P</t>
  </si>
  <si>
    <t>Hloubení zapažených a nezapažených jam kabelových spojek plastových do 22 kV ručně v hornině tř 3 (6,7 m3)</t>
  </si>
  <si>
    <t>-796480654</t>
  </si>
  <si>
    <t>460230301.P</t>
  </si>
  <si>
    <t>Hloubení jam (sondy startovací jámy) ručně v hornině tř. 3</t>
  </si>
  <si>
    <t>-1832995643</t>
  </si>
  <si>
    <t>460421141.P</t>
  </si>
  <si>
    <t>Lože kabelů písek, štěrkopísek tl 10 cm nad kabel, beton nebo plast deska 50x25 cm, š lože do 35 cm</t>
  </si>
  <si>
    <t>-343254136</t>
  </si>
  <si>
    <t>000104800.P</t>
  </si>
  <si>
    <t>deska zákrytová KD 2    500/230/45</t>
  </si>
  <si>
    <t>-2121576624</t>
  </si>
  <si>
    <t>460421903.P</t>
  </si>
  <si>
    <t>Oprava lože kabelů z písku nebo štěrkopísku se zakrytím cihlami šířky lože do 50 cm</t>
  </si>
  <si>
    <t>916127513</t>
  </si>
  <si>
    <t>460470001.P</t>
  </si>
  <si>
    <t>Provizorní zajištění potrubí ve výkopech při křížení s kabelem</t>
  </si>
  <si>
    <t>2079230435</t>
  </si>
  <si>
    <t>460470011.P</t>
  </si>
  <si>
    <t>Provizorní zajištění kabelů ve výkopech při jejich křížení</t>
  </si>
  <si>
    <t>2012548159</t>
  </si>
  <si>
    <t>460500002.P</t>
  </si>
  <si>
    <t>Přepážky s utěsněním pro oddělení kabelůve výkopu z desek betonových</t>
  </si>
  <si>
    <t>-39198173</t>
  </si>
  <si>
    <t>460510056.P</t>
  </si>
  <si>
    <t>Kabelové prostupy z trub plastových do rýhy bez obsypu, průměru do 20 cm (pro chráničky 200)</t>
  </si>
  <si>
    <t>1215263557</t>
  </si>
  <si>
    <t>000999108.P</t>
  </si>
  <si>
    <t>chránička trubka vrapovaná, červená pr.200 dle KP</t>
  </si>
  <si>
    <t>-182325096</t>
  </si>
  <si>
    <t>460510076.P</t>
  </si>
  <si>
    <t>Kabelové prostupy z trub plastových do rýhy s obetonováním, průměru do 20 cm (pro chráničky 200)</t>
  </si>
  <si>
    <t>1653802820</t>
  </si>
  <si>
    <t>000110091.P</t>
  </si>
  <si>
    <t>trubka UCOREX vrapovaná, červená pr.200</t>
  </si>
  <si>
    <t>-584879966</t>
  </si>
  <si>
    <t>000999105.P</t>
  </si>
  <si>
    <t>pěna montážní PUR 750ml</t>
  </si>
  <si>
    <t>-1271542140</t>
  </si>
  <si>
    <t>460510281.P</t>
  </si>
  <si>
    <t>Kanály zapuštěné do terénu neasfaltované z prefabrikovaných betonových žlabů typ TK 1</t>
  </si>
  <si>
    <t>-1331778310</t>
  </si>
  <si>
    <t>460520151.P</t>
  </si>
  <si>
    <t>Křižovatka betonového kabelového žlabu s inženýrskými sítěmi bez zásypu</t>
  </si>
  <si>
    <t>249420528</t>
  </si>
  <si>
    <t>460560273.P</t>
  </si>
  <si>
    <t>Zásyp rýh ručně šířky 50 cm, hloubky 90 cm, z horniny třídy 3</t>
  </si>
  <si>
    <t>579300496</t>
  </si>
  <si>
    <t>460560853.P</t>
  </si>
  <si>
    <t>Zásyp rýh ručně šířky 80 cm, hloubky 90 cm, z horniny třídy 3</t>
  </si>
  <si>
    <t>-563187572</t>
  </si>
  <si>
    <t>460561121.P</t>
  </si>
  <si>
    <t>Doprava nakupované zeminy (ornice) na povrchy</t>
  </si>
  <si>
    <t>-800745895</t>
  </si>
  <si>
    <t>460561601.P</t>
  </si>
  <si>
    <t>Zásyp jam (sondy startovací jámy) ručně, z horniny třídy 3</t>
  </si>
  <si>
    <t>-271383711</t>
  </si>
  <si>
    <t>460561801.P</t>
  </si>
  <si>
    <t>Nákup zeminy (ornice) na povrchy</t>
  </si>
  <si>
    <t>1691141567</t>
  </si>
  <si>
    <t>460600023.P</t>
  </si>
  <si>
    <t>Vodorovné přemístění horniny jakékoliv třídy do 1000 m</t>
  </si>
  <si>
    <t>1899412957</t>
  </si>
  <si>
    <t>460600023.P1</t>
  </si>
  <si>
    <t>Vodorovné přemístění křovin do 1000 m</t>
  </si>
  <si>
    <t>1844970988</t>
  </si>
  <si>
    <t>460600031.P</t>
  </si>
  <si>
    <t>Příplatek k vodorovnému přemístění horniny za každých dalších 1000 m (km x m3)</t>
  </si>
  <si>
    <t>-724402191</t>
  </si>
  <si>
    <t>46,64*20 'Přepočtené koeficientem množství</t>
  </si>
  <si>
    <t>460600031.P1</t>
  </si>
  <si>
    <t>Příplatek k vodorovnému přemístění křovin za každých dalších 1000 m (km x m3)</t>
  </si>
  <si>
    <t>-169144204</t>
  </si>
  <si>
    <t>460600081.P</t>
  </si>
  <si>
    <t>Poplatek za skládku betonu, asfaltu, sutě</t>
  </si>
  <si>
    <t>-125459930</t>
  </si>
  <si>
    <t>460600082.A</t>
  </si>
  <si>
    <t>Poplatek za skládku pařezů</t>
  </si>
  <si>
    <t>1551258312</t>
  </si>
  <si>
    <t>460600082.P</t>
  </si>
  <si>
    <t>Poplatek za skládku zeminy</t>
  </si>
  <si>
    <t>-2023694984</t>
  </si>
  <si>
    <t>460620007.P</t>
  </si>
  <si>
    <t>Zatravnění včetně zalití vodou na rovině i ve svahu</t>
  </si>
  <si>
    <t>1690182613</t>
  </si>
  <si>
    <t>460620009.P</t>
  </si>
  <si>
    <t>Rozhrnutí ornice a úprava pláně před osetím na rovině i ve svahu</t>
  </si>
  <si>
    <t>697280337</t>
  </si>
  <si>
    <t>460620024.P</t>
  </si>
  <si>
    <t>Položení obrubníků záhonových betonových</t>
  </si>
  <si>
    <t>985585633</t>
  </si>
  <si>
    <t>460650081.P</t>
  </si>
  <si>
    <t>Zřízení podkladní vrstvy vozovky nebo chodníku z betonu prostého tloušťky do 10 cm</t>
  </si>
  <si>
    <t>-1328022299</t>
  </si>
  <si>
    <t>460650133.P</t>
  </si>
  <si>
    <t>Zřízení krytu vozovky nebo chodníku z litého asfaltu tloušťky 4 cm</t>
  </si>
  <si>
    <t>-2032989156</t>
  </si>
  <si>
    <t>460650192.P</t>
  </si>
  <si>
    <t>Očištění vybouraných obrubníků chodníkových od spojovacího materiálu s odklizením do 10 m</t>
  </si>
  <si>
    <t>-530869300</t>
  </si>
  <si>
    <t>460650201.P</t>
  </si>
  <si>
    <t>Ošetření spáry zálivkou VILLAS včetně dodatečného proříznutí</t>
  </si>
  <si>
    <t>1167460121</t>
  </si>
  <si>
    <t>460650202.P</t>
  </si>
  <si>
    <t>Lepenka pod litý asfalt (chodník)</t>
  </si>
  <si>
    <t>-1226762433</t>
  </si>
  <si>
    <t>460720003.P</t>
  </si>
  <si>
    <t>Připojení do sítě VN 2x spojkou včetně inženýrské činnosti</t>
  </si>
  <si>
    <t>-226803270</t>
  </si>
  <si>
    <t>000117957.P</t>
  </si>
  <si>
    <t>spojka kabel.EPJMe 1C-24-F-T3-P1-A240 verze 1.2 s vnitř.elektrodou</t>
  </si>
  <si>
    <t>1524012976</t>
  </si>
  <si>
    <t>000109863.P</t>
  </si>
  <si>
    <t>spray odmašťovací Nr.121/400ml</t>
  </si>
  <si>
    <t>-1183032539</t>
  </si>
  <si>
    <t>000107038.P</t>
  </si>
  <si>
    <t>čepička smršťovací KTK 52/25</t>
  </si>
  <si>
    <t>748312114</t>
  </si>
  <si>
    <t>735580100.P</t>
  </si>
  <si>
    <t>páska výstražná "VSTUP ZAKÁZÁN" 200 m</t>
  </si>
  <si>
    <t>-1263485030</t>
  </si>
  <si>
    <t>000VLASTNI SIGN</t>
  </si>
  <si>
    <t>Signalizační spray</t>
  </si>
  <si>
    <t>709222242</t>
  </si>
  <si>
    <t>000108182.P</t>
  </si>
  <si>
    <t>kabel AXEKVCEY 1x240/25  22kV</t>
  </si>
  <si>
    <t>-1473908317</t>
  </si>
  <si>
    <t>000121211.P</t>
  </si>
  <si>
    <t>kabel AXEKVCEY - OT 1x240/25  22kV</t>
  </si>
  <si>
    <t>-1525141523</t>
  </si>
  <si>
    <t>000117711.P</t>
  </si>
  <si>
    <t>spojka přechodová hybridní (120-240) EPJMt-1C/3C-24-H-T3-V1.2</t>
  </si>
  <si>
    <t>1643047667</t>
  </si>
  <si>
    <t>46-M1</t>
  </si>
  <si>
    <t>Zemní práce – povrchy (odečteno ručně ze situace stavby)</t>
  </si>
  <si>
    <t>113204111.P</t>
  </si>
  <si>
    <t>Vytrhání obrub záhonových s odhozením nebo naložením na dopravní prostředek</t>
  </si>
  <si>
    <t>-1216926216</t>
  </si>
  <si>
    <t>1550325439</t>
  </si>
  <si>
    <t>2014554682</t>
  </si>
  <si>
    <t>54,282*29</t>
  </si>
  <si>
    <t>344123730</t>
  </si>
  <si>
    <t>1633976062</t>
  </si>
  <si>
    <t>Příplatek k přesunu hmot pro pozemní komunikace s krytem z kamene, živičným, betonovým ZKD 5000 m (4x)</t>
  </si>
  <si>
    <t>-1266667738</t>
  </si>
  <si>
    <t>66,694*4</t>
  </si>
  <si>
    <t>000010901.P</t>
  </si>
  <si>
    <t>Inženýrská činnost při realizaci stavby</t>
  </si>
  <si>
    <t>17150517</t>
  </si>
  <si>
    <t>000020012.P</t>
  </si>
  <si>
    <t>Geodetické zaměření kabelové trasy - délka nad 100 m</t>
  </si>
  <si>
    <t>-1195220133</t>
  </si>
  <si>
    <t>000020013.P</t>
  </si>
  <si>
    <t>Geometrické zaměření kabelové trasy - délka nad 100 m</t>
  </si>
  <si>
    <t>-1461685789</t>
  </si>
  <si>
    <t>000020021.P</t>
  </si>
  <si>
    <t>Vytýčení trasy kabelového vedení - trasa do 100 m</t>
  </si>
  <si>
    <t>764697486</t>
  </si>
  <si>
    <t>210280001.P</t>
  </si>
  <si>
    <t>Zkoušky a prohlídky el rozvodů a zařízení celková prohlídka pro objem mtž prací do 100 000 Kč</t>
  </si>
  <si>
    <t>698874474</t>
  </si>
  <si>
    <t>460561701.P</t>
  </si>
  <si>
    <t>Zkoušky hutnění zasypaných rýh</t>
  </si>
  <si>
    <t>-1352843151</t>
  </si>
  <si>
    <t>56557752</t>
  </si>
  <si>
    <t>1846935723</t>
  </si>
  <si>
    <t>___406.2 - Přeložka kabelů PRE, a.s. (PRE, a.s.) - SDK</t>
  </si>
  <si>
    <t xml:space="preserve">    22-M - Montáže oznam. a zabezp. zařízení (odečteno ručně ze situace stavby)</t>
  </si>
  <si>
    <t>Montáže oznam. a zabezp. zařízení (odečteno ručně ze situace stavby)</t>
  </si>
  <si>
    <t>220060301.P</t>
  </si>
  <si>
    <t>Příprava kabelového bubnu a uzavření konců kabelu do 100 žil</t>
  </si>
  <si>
    <t>1915104416</t>
  </si>
  <si>
    <t>220060346.P</t>
  </si>
  <si>
    <t>Přeměření izolačního stavu kabel úložný 80 žil</t>
  </si>
  <si>
    <t>1588302816</t>
  </si>
  <si>
    <t>220061536.P</t>
  </si>
  <si>
    <t>Montáž kabel návěstní volně uložený s jádrem 1 mm Cu TCEKEZE, TCEKFE, TCEKPFLEY, TCEKPFLEZE 24 P</t>
  </si>
  <si>
    <t>441426197</t>
  </si>
  <si>
    <t>220081026.P</t>
  </si>
  <si>
    <t>Montáž smršťovací spojky Raychem na dvouplášťovém celoplastovém kabelu bez pancíře do 80 žil</t>
  </si>
  <si>
    <t>1628906629</t>
  </si>
  <si>
    <t>01.P</t>
  </si>
  <si>
    <t>Spojka dvouplášťová XAGA 500-75/15-400ZE-ZY</t>
  </si>
  <si>
    <t>256</t>
  </si>
  <si>
    <t>961250039</t>
  </si>
  <si>
    <t>220111406.P</t>
  </si>
  <si>
    <t>Zapojení vodičů po měření</t>
  </si>
  <si>
    <t>pár</t>
  </si>
  <si>
    <t>-298027296</t>
  </si>
  <si>
    <t>220111411.P</t>
  </si>
  <si>
    <t xml:space="preserve">Odpojení vodičů pro měření </t>
  </si>
  <si>
    <t>1508488508</t>
  </si>
  <si>
    <t>220111502.P</t>
  </si>
  <si>
    <t>Úprava konců kabelu k číslování oboustrannému</t>
  </si>
  <si>
    <t>-1311305793</t>
  </si>
  <si>
    <t>220111736.P</t>
  </si>
  <si>
    <t>Propojení stínící klece kabelu TCEKEZE ve spojce, závěru</t>
  </si>
  <si>
    <t>1225475100</t>
  </si>
  <si>
    <t>220151774.P</t>
  </si>
  <si>
    <t>Číslování spojek a závěrů do 60 žil oboustranné číslování</t>
  </si>
  <si>
    <t>2106897792</t>
  </si>
  <si>
    <t>220220108.P</t>
  </si>
  <si>
    <t>Závěrečné měření v obou směrech bez provozu kabel 24 P</t>
  </si>
  <si>
    <t>580759124</t>
  </si>
  <si>
    <t>-888813651</t>
  </si>
  <si>
    <t>1997041477</t>
  </si>
  <si>
    <t>92*2 'Přepočtené koeficientem množství</t>
  </si>
  <si>
    <t>460510055.P</t>
  </si>
  <si>
    <t>Kabelové prostupy z trub plastových do rýhy bez obsypu, průměru do 15 cm (pro chráničky 160)</t>
  </si>
  <si>
    <t>-1983058175</t>
  </si>
  <si>
    <t>000999106.P</t>
  </si>
  <si>
    <t>chránička trubka vrapovaná,červená pr.160 dle KP</t>
  </si>
  <si>
    <t>-2010927228</t>
  </si>
  <si>
    <t>460510075.P</t>
  </si>
  <si>
    <t>Kabelové prostupy z trub plastových do rýhy s obetonováním, průměru do 15 cm (pro chráničky 160)</t>
  </si>
  <si>
    <t>258553508</t>
  </si>
  <si>
    <t>000999106.PP</t>
  </si>
  <si>
    <t>1247943760</t>
  </si>
  <si>
    <t>1141586285</t>
  </si>
  <si>
    <t>Kanály zapuštěné do terénu neasfaltované z prefabrikovaných betonových žlabů typ TK 1, vč. podsypu pískem</t>
  </si>
  <si>
    <t>1760917513</t>
  </si>
  <si>
    <t>-661269565</t>
  </si>
  <si>
    <t>1522803944</t>
  </si>
  <si>
    <t>14,808*20 'Přepočtené koeficientem množství</t>
  </si>
  <si>
    <t>-2129456479</t>
  </si>
  <si>
    <t>-1607352065</t>
  </si>
  <si>
    <t>14,808</t>
  </si>
  <si>
    <t>-842145118</t>
  </si>
  <si>
    <t>14,808*29</t>
  </si>
  <si>
    <t>1121393535</t>
  </si>
  <si>
    <t>1546995833</t>
  </si>
  <si>
    <t>837019496</t>
  </si>
  <si>
    <t>14,304*4</t>
  </si>
  <si>
    <t>000108193.P</t>
  </si>
  <si>
    <t>kabel TCEKEZY 24P1</t>
  </si>
  <si>
    <t>18767681</t>
  </si>
  <si>
    <t>262144</t>
  </si>
  <si>
    <t>1968646052</t>
  </si>
  <si>
    <t>000010902.P</t>
  </si>
  <si>
    <t>vypracování měřících protokolů</t>
  </si>
  <si>
    <t>121972416</t>
  </si>
  <si>
    <t>-143688077</t>
  </si>
  <si>
    <t>1250066742</t>
  </si>
  <si>
    <t>670868827</t>
  </si>
  <si>
    <t>831455296</t>
  </si>
  <si>
    <t>___407 - Přeložka kabelů TCP, a.s. (Trade Centre Praha, a.s.)</t>
  </si>
  <si>
    <t xml:space="preserve">    SD1 - Demontáže (včetně dopravy a skládkovného; odečteno ručně ze situace stavby)</t>
  </si>
  <si>
    <t>Demontáže (včetně dopravy a skládkovného; odečteno ručně ze situace stavby)</t>
  </si>
  <si>
    <t>Pol157</t>
  </si>
  <si>
    <t>Demontáž kabelů VO (AYKY, CYKY) z výkopů -  demontáž stávajícího NAPAJECÍHO KABELU směr ZM1128-ZM0399 TCP a.s</t>
  </si>
  <si>
    <t>-716150305</t>
  </si>
  <si>
    <t>Pol158</t>
  </si>
  <si>
    <t>Demontáž  kabelů VO (AYKY, CYKY) z výkopů -  demontáž stávajícho OVLÁDACÍHO KABELU směr ZM1128-ZM0399 TCP a.s.</t>
  </si>
  <si>
    <t>-38839302</t>
  </si>
  <si>
    <t>Pol159</t>
  </si>
  <si>
    <t>Demontáž kabelů VO (AYKY, CYKY) z výkopů -  demontáž stávajícího SILOVÉHO KABELU směr ZM1128-VO č. 701066 TCP a.s.</t>
  </si>
  <si>
    <t>1613769407</t>
  </si>
  <si>
    <t>Pol160</t>
  </si>
  <si>
    <t>Demontáž kabelů VO (AYKY, CYKY) z výkopů -  demontáž stávajícího SILOVÉHO KABELU směr ZM1128-VO č. 701065 TCP a.s.</t>
  </si>
  <si>
    <t>-9702326</t>
  </si>
  <si>
    <t>Pol161</t>
  </si>
  <si>
    <t>Demontáž stávajícího uzemňovacího drátu FeZn průměr 10 mm</t>
  </si>
  <si>
    <t>203811238</t>
  </si>
  <si>
    <t>-808915010</t>
  </si>
  <si>
    <t>-1397556246</t>
  </si>
  <si>
    <t>836910517</t>
  </si>
  <si>
    <t>-1859156069</t>
  </si>
  <si>
    <t>186754227</t>
  </si>
  <si>
    <t>-1522508560</t>
  </si>
  <si>
    <t>974126354</t>
  </si>
  <si>
    <t>1527356287</t>
  </si>
  <si>
    <t>Pol162</t>
  </si>
  <si>
    <t>Kabelová spojka 1kV průřez kabelu do 6 mm2</t>
  </si>
  <si>
    <t>266764796</t>
  </si>
  <si>
    <t>Pol163</t>
  </si>
  <si>
    <t>Kabelová spojka 1kV průřez kabelu do 50 mm2</t>
  </si>
  <si>
    <t>-1728894778</t>
  </si>
  <si>
    <t>Pol164</t>
  </si>
  <si>
    <t>NAPAJECÍ KABEL směr ZM1128-ZM0399 TCP a.s</t>
  </si>
  <si>
    <t>-727223640</t>
  </si>
  <si>
    <t>Pol165-1</t>
  </si>
  <si>
    <t>Chránička o110mm (inž.sítě, kabely v tělese lávky)</t>
  </si>
  <si>
    <t>958205682</t>
  </si>
  <si>
    <t>Pol166</t>
  </si>
  <si>
    <t>OVLÁDACÍ KABEL (typ kabelu do průřezu 2,5 mm2) směr ZM1128-ZM0399 TCP a.s.</t>
  </si>
  <si>
    <t>1114149919</t>
  </si>
  <si>
    <t>Pol165-2</t>
  </si>
  <si>
    <t>1418234456</t>
  </si>
  <si>
    <t>Pol167</t>
  </si>
  <si>
    <t>SILOVÝ KABEL (typ AYKY 4x35 mm2) směr ZM1128-VO č. 701066 TCP a.s.</t>
  </si>
  <si>
    <t>-1637400730</t>
  </si>
  <si>
    <t>Pol165-3</t>
  </si>
  <si>
    <t>1001318801</t>
  </si>
  <si>
    <t>Pol168</t>
  </si>
  <si>
    <t>SILOVÝ KABEL (typ AYKY 4x35 mm2) směr ZM1128-VO č. 701065 TCP a.s.</t>
  </si>
  <si>
    <t>-1888857415</t>
  </si>
  <si>
    <t>Pol165-4</t>
  </si>
  <si>
    <t>658452306</t>
  </si>
  <si>
    <t>Pol169</t>
  </si>
  <si>
    <t>Uzemňovací drát FeZn ?10 mm</t>
  </si>
  <si>
    <t>-1277804993</t>
  </si>
  <si>
    <t>1358478684</t>
  </si>
  <si>
    <t>1520760374</t>
  </si>
  <si>
    <t>464333236</t>
  </si>
  <si>
    <t>-963483314</t>
  </si>
  <si>
    <t>-1885689076</t>
  </si>
  <si>
    <t>Pol170</t>
  </si>
  <si>
    <t>-1408255934</t>
  </si>
  <si>
    <t>-113541734</t>
  </si>
  <si>
    <t>-1857745596</t>
  </si>
  <si>
    <t>-782150832</t>
  </si>
  <si>
    <t>-2421990</t>
  </si>
  <si>
    <t>___408 - Příprava pro nabíjecí stanici elektromobilů (TSK hl. m. Prahy, a.s.)</t>
  </si>
  <si>
    <t>202614455</t>
  </si>
  <si>
    <t>1103516858</t>
  </si>
  <si>
    <t>573008907</t>
  </si>
  <si>
    <t>1082306004</t>
  </si>
  <si>
    <t>Pol176</t>
  </si>
  <si>
    <t>1381103340</t>
  </si>
  <si>
    <t>-938059793</t>
  </si>
  <si>
    <t>111691125</t>
  </si>
  <si>
    <t>941688852</t>
  </si>
  <si>
    <t>Pol171</t>
  </si>
  <si>
    <t>Přípojné místo pro nabíjecí sloupky, viz SO 403</t>
  </si>
  <si>
    <t>635391103</t>
  </si>
  <si>
    <t>Pol172</t>
  </si>
  <si>
    <t>Nabíjecí sloupky (dodá zadavatel) , referenční výrobek typu 3P+N;22 kW; 400 V; 32A</t>
  </si>
  <si>
    <t>1539500104</t>
  </si>
  <si>
    <t>Pol173</t>
  </si>
  <si>
    <t>Kabel AYKY 3x240+120 mm2</t>
  </si>
  <si>
    <t>-2106617354</t>
  </si>
  <si>
    <t>Pol174</t>
  </si>
  <si>
    <t>-1377899651</t>
  </si>
  <si>
    <t>Pol175</t>
  </si>
  <si>
    <t>Uzemňovací svorka pro sloupky</t>
  </si>
  <si>
    <t>-1841112492</t>
  </si>
  <si>
    <t>-1607171000</t>
  </si>
  <si>
    <t>1896059362</t>
  </si>
  <si>
    <t>984662219</t>
  </si>
  <si>
    <t>-262377681</t>
  </si>
  <si>
    <t>Pol177</t>
  </si>
  <si>
    <t>1937231466</t>
  </si>
  <si>
    <t>Pol178</t>
  </si>
  <si>
    <t>1522421572</t>
  </si>
  <si>
    <t>2017241944</t>
  </si>
  <si>
    <t>-232240116</t>
  </si>
  <si>
    <t>-130526849</t>
  </si>
  <si>
    <t>407317876</t>
  </si>
  <si>
    <t>___801 - Sadové úpravy</t>
  </si>
  <si>
    <t xml:space="preserve">    5h - Komunikace - vegetace</t>
  </si>
  <si>
    <t>122301101</t>
  </si>
  <si>
    <t xml:space="preserve">Odkopávky a prokopávky nezapažené v hornině tř. 4 objem do 100 m3 (odečteno ručně ze situace stavby) </t>
  </si>
  <si>
    <t>1285587423</t>
  </si>
  <si>
    <t>-1504516927</t>
  </si>
  <si>
    <t>1721028445</t>
  </si>
  <si>
    <t>Příplatek k vodorovnému přemístění výkopku/sypaniny z horniny tř. 1 až 4 ZKD 1000 m přes 10000 m (odvoz na skládku; 19x km)</t>
  </si>
  <si>
    <t>491173865</t>
  </si>
  <si>
    <t>11*19</t>
  </si>
  <si>
    <t>-1222068297</t>
  </si>
  <si>
    <t>11*1,6</t>
  </si>
  <si>
    <t>174102101</t>
  </si>
  <si>
    <t>Zásyp jam, šachet a rýh do 30 m3 sypaninou se zhutněním při překopech inženýrských sítí</t>
  </si>
  <si>
    <t>1490396556</t>
  </si>
  <si>
    <t>167103101-1</t>
  </si>
  <si>
    <t>Nakládání výkopku ze zemin schopných zúrodnění (ornice z mezideponie, ohumusování - ZPĚT)</t>
  </si>
  <si>
    <t>526783864</t>
  </si>
  <si>
    <t>725*0,2</t>
  </si>
  <si>
    <t>162706111-1</t>
  </si>
  <si>
    <t>Vodorovné přemístění do 6000 m bez naložení výkopku ze zemin schopných zúrodnění (ornice z mezideponie, ohumusování - ZPĚT)</t>
  </si>
  <si>
    <t>-426969131</t>
  </si>
  <si>
    <t>162706119-1</t>
  </si>
  <si>
    <t>Příplatek pro vodorovné přemístění bez naložení výkopku ze zemin schopných zúrodnění ZKD 1000 m (19x; ornice z mezideponie, ohumusování - ZPĚT)</t>
  </si>
  <si>
    <t>-34844313</t>
  </si>
  <si>
    <t>(725*0,2)*19</t>
  </si>
  <si>
    <t>181301103</t>
  </si>
  <si>
    <t>Rozprostření ornice tl vrstvy do 200 mm pl do 500 m2 v rovině nebo ve svahu do 1:5</t>
  </si>
  <si>
    <t>-698733718</t>
  </si>
  <si>
    <t>725</t>
  </si>
  <si>
    <t>-1060667968</t>
  </si>
  <si>
    <t>00572410</t>
  </si>
  <si>
    <t>16829004</t>
  </si>
  <si>
    <t>725*0,015 'Přepočtené koeficientem množství</t>
  </si>
  <si>
    <t>212972113</t>
  </si>
  <si>
    <t>Opláštění drenážních trub filtrační textilií do DN 160</t>
  </si>
  <si>
    <t>1123338333</t>
  </si>
  <si>
    <t>249791134</t>
  </si>
  <si>
    <t>Otvor vtokový z trubek z tvrdého PVC DN nad 110 do 140</t>
  </si>
  <si>
    <t>-1293574514</t>
  </si>
  <si>
    <t>286112240</t>
  </si>
  <si>
    <t>trubka drenážní flexibilní PipeLife D 125 mm</t>
  </si>
  <si>
    <t>-200705379</t>
  </si>
  <si>
    <t>5h</t>
  </si>
  <si>
    <t>Komunikace - vegetace</t>
  </si>
  <si>
    <t>122101401</t>
  </si>
  <si>
    <t>Vykopávky v zemníku na suchu v hornině tř. 1 a 2 objem do 100 m3</t>
  </si>
  <si>
    <t>-1697625260</t>
  </si>
  <si>
    <t>162701105-2</t>
  </si>
  <si>
    <t>676449600</t>
  </si>
  <si>
    <t>162701109-2</t>
  </si>
  <si>
    <t>-1287966113</t>
  </si>
  <si>
    <t>11*20</t>
  </si>
  <si>
    <t>184201112-1</t>
  </si>
  <si>
    <t>Výsadba stromu do jamky výška kmene do 2,5 m v rovině a svahu do 1:5 vč výkopu, zásypu, hutnění, odvozu a skládkovného (dle požadavku OŽP Praha 7)</t>
  </si>
  <si>
    <t>1828300937</t>
  </si>
  <si>
    <t>R-STR1</t>
  </si>
  <si>
    <t>Acer Campestre "Elegant" výška do 250 cm ok 14-16 včetně ochrany a uvázání stromu kůly (dle požadavku OŽP Praha 7)</t>
  </si>
  <si>
    <t>1420988940</t>
  </si>
  <si>
    <t>184103815-2</t>
  </si>
  <si>
    <t>Výsadba keřů a popínyvých rostlin v rovině nebo ve svahu přes 1:1 vzdálenost do 1 m (dle požadavku OŽP Praha 7)</t>
  </si>
  <si>
    <t>-1850167681</t>
  </si>
  <si>
    <t>R-Ker1</t>
  </si>
  <si>
    <t>Spirea Bumalda "Anthony Waterer" (dle požadavku OŽP Praha 7)</t>
  </si>
  <si>
    <t>-439716531</t>
  </si>
  <si>
    <t>R-Ker2</t>
  </si>
  <si>
    <t>Přísavník tříprstý "Parthenocissus Tricuspidata" (dle požadavku OŽP Praha 7)</t>
  </si>
  <si>
    <t>1512201633</t>
  </si>
  <si>
    <t>998223011</t>
  </si>
  <si>
    <t>Přesun hmot pro pozemní komunikace s krytem dlážděným</t>
  </si>
  <si>
    <t>-1922399695</t>
  </si>
  <si>
    <t>998223094</t>
  </si>
  <si>
    <t>Příplatek k přesunu hmot pro pozemní komunikace s krytem dlážděným za zvětšený přesun do 5000 m</t>
  </si>
  <si>
    <t>1157547109</t>
  </si>
  <si>
    <t>998223095</t>
  </si>
  <si>
    <t>Příplatek k přesunu hmot pro pozemní komunikace s krytem dlážděným za zvětšený přesun ZKD 5000 m (5x)</t>
  </si>
  <si>
    <t>-2074726572</t>
  </si>
  <si>
    <t>3,614*5</t>
  </si>
  <si>
    <t>-1656297001</t>
  </si>
  <si>
    <t>1401602257</t>
  </si>
  <si>
    <t>___802 - Odborná ochrana stromu</t>
  </si>
  <si>
    <t>R1</t>
  </si>
  <si>
    <t>Individuální ochrana stromu v průběhu stavby včetně kořenové clony (stanoveno nabídkou odborného pracovníka a dle samostatného odborného posudku)</t>
  </si>
  <si>
    <t>-2123380764</t>
  </si>
  <si>
    <t>R2</t>
  </si>
  <si>
    <t>Prořez stromu (stanoveno nabídkou odborného pracovníka a dle samostatného odborného posudku)</t>
  </si>
  <si>
    <t>339557029</t>
  </si>
  <si>
    <t>Revitalizace stanoviště včetně instalace závlahového systému (stanoveno nabídkou odborného pracovníka a dle samostatného odborného posudku)</t>
  </si>
  <si>
    <t>1488752197</t>
  </si>
  <si>
    <t>R4</t>
  </si>
  <si>
    <t>Odborný dohled a konzultace (odhad 5 výjezdů; stanoveno nabídkou odborného pracovníka a dle samostatného odborného posudku)</t>
  </si>
  <si>
    <t>-2109515578</t>
  </si>
  <si>
    <t>-444595091</t>
  </si>
  <si>
    <t>-1027344080</t>
  </si>
  <si>
    <t>-1020081545</t>
  </si>
  <si>
    <t>___901 - Vedlejší rozpočtové náklady - stavba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</si>
  <si>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</si>
  <si>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</si>
  <si>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</si>
  <si>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</si>
  <si>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</si>
  <si>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</si>
  <si>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</si>
  <si>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</si>
  <si>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</si>
  <si>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</si>
  <si>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011114000</t>
  </si>
  <si>
    <t>Inženýrsko-geologický průzkum - vrtané sondy do podloží na místě včetně odborné zprávy a doporučení geotechnika</t>
  </si>
  <si>
    <t>-430620526</t>
  </si>
  <si>
    <t>011454000</t>
  </si>
  <si>
    <t>Měření (monitoring) vibrací při realizaci (most Vrbenského)</t>
  </si>
  <si>
    <t>278518784</t>
  </si>
  <si>
    <t>011503000-2</t>
  </si>
  <si>
    <t>Stavební průzkum bez rozlišení - kamerový průzkum stávajících UV a přípojek UV - před realizací</t>
  </si>
  <si>
    <t>-200420471</t>
  </si>
  <si>
    <t>011503000-3</t>
  </si>
  <si>
    <t>Stavební průzkum bez rozlišení - kamerový průzkum realizovaných UV a přípojek - po realizaci</t>
  </si>
  <si>
    <t>-2105863155</t>
  </si>
  <si>
    <t>012103000</t>
  </si>
  <si>
    <t>Geodetické práce před výstavbou - vytýčení stávajících inženýrských sítí</t>
  </si>
  <si>
    <t>1535521712</t>
  </si>
  <si>
    <t>Geodetické práce při provádění stavby - vytýčení celku stavby včetně kompletace vytyčení po objektech</t>
  </si>
  <si>
    <t>722268641</t>
  </si>
  <si>
    <t>012303000</t>
  </si>
  <si>
    <t>Geodetické práce po výstavbě - zaměření skutečného provedení stavby, vč. odevzdání na IPR Praha (jen kompletace DSPS po objektech)</t>
  </si>
  <si>
    <t>1732140569</t>
  </si>
  <si>
    <t>013203000</t>
  </si>
  <si>
    <t>Dokumentace stavby bez rozlišení - aktualizace projektu DIO včetně projednání DIRu (pro všechny stavební objekty)</t>
  </si>
  <si>
    <t>903479525</t>
  </si>
  <si>
    <t>Dokumentace pro provádění stavby (RDS; jen kompletace po objektech)</t>
  </si>
  <si>
    <t>-2000252265</t>
  </si>
  <si>
    <t>Dokumentace skutečného provedení stavby (DSPS; jen kompletace po objektech)</t>
  </si>
  <si>
    <t>282728870</t>
  </si>
  <si>
    <t>013294000</t>
  </si>
  <si>
    <t>Ostatní dokumentace - projekt organizace výstavby POV (viz příloha PD E. ZOV; zajistí zhotovitel)</t>
  </si>
  <si>
    <t>821508156</t>
  </si>
  <si>
    <t>R9</t>
  </si>
  <si>
    <t>Náklady DIO včetně drobných stavebních úprav (realizace; montáž + demontáž; pro všechny stavební objekty) - ODHAD</t>
  </si>
  <si>
    <t>-2048770508</t>
  </si>
  <si>
    <t>VRN3</t>
  </si>
  <si>
    <t>Zařízení staveniště</t>
  </si>
  <si>
    <t>030001000</t>
  </si>
  <si>
    <t>Zařízení staveniště (% ze základny "ZRN celkem" za objekty)</t>
  </si>
  <si>
    <t>%</t>
  </si>
  <si>
    <t>1235315009</t>
  </si>
  <si>
    <t>031103000</t>
  </si>
  <si>
    <t>Projektové práce pro zařízení staveniště</t>
  </si>
  <si>
    <t>527903021</t>
  </si>
  <si>
    <t>034103000-1</t>
  </si>
  <si>
    <t>Oplocení staveniště včetně dodání (mobilní plotová zábrana s patkou; pronájem 90 polí a 90 patek)- ODHAD</t>
  </si>
  <si>
    <t>den</t>
  </si>
  <si>
    <t>1883331637</t>
  </si>
  <si>
    <t>039103000</t>
  </si>
  <si>
    <t>Rozebrání, bourání a odvoz zařízení staveniště</t>
  </si>
  <si>
    <t>-715017773</t>
  </si>
  <si>
    <t>VRN4</t>
  </si>
  <si>
    <t>Inženýrská činnost</t>
  </si>
  <si>
    <t>034503000</t>
  </si>
  <si>
    <t>Informační tabule na staveništi</t>
  </si>
  <si>
    <t>542414522</t>
  </si>
  <si>
    <t>043002000-1</t>
  </si>
  <si>
    <t>Zkoušky a ostatní měření - pasportizace objektů (lávka, most, plechový plot PRE, apod.)</t>
  </si>
  <si>
    <t>-1073402482</t>
  </si>
  <si>
    <t>043002000-2</t>
  </si>
  <si>
    <t>Zkoušky a ostatní měření - repasportizace objektů (lávka, most, plechový plot PRE, apod.)</t>
  </si>
  <si>
    <t>-2145871890</t>
  </si>
  <si>
    <t>VRN6</t>
  </si>
  <si>
    <t>Územní vlivy</t>
  </si>
  <si>
    <t>060001000</t>
  </si>
  <si>
    <t>Územní vlivy (% ze základny "ZRN celkem" za objekty)</t>
  </si>
  <si>
    <t>917669793</t>
  </si>
  <si>
    <t>VRN7</t>
  </si>
  <si>
    <t>Provozní vlivy</t>
  </si>
  <si>
    <t>070001000</t>
  </si>
  <si>
    <t>Provozní vlivy (% ze základny "ZRN celkem" za objekty)</t>
  </si>
  <si>
    <t>-479751075</t>
  </si>
  <si>
    <t>___902 - Ochrana pláně přes zimní období</t>
  </si>
  <si>
    <t xml:space="preserve">    1 - Zemní práce - ochrana hotové zemní pláně přes zimní období</t>
  </si>
  <si>
    <t>Zemní práce - ochrana hotové zemní pláně přes zimní období</t>
  </si>
  <si>
    <t>122101403</t>
  </si>
  <si>
    <t>Vykopávky v zemníku na suchu v hornině tř. 1 a 2 objem do 5000 m3 (ochrana hotové zemní pláně přes zimní období; odečteno ručně ze situace stavby; zemina před zhutněním)</t>
  </si>
  <si>
    <t>-1877344605</t>
  </si>
  <si>
    <t>430,6 m3 ornice mám na deponii</t>
  </si>
  <si>
    <t>((2717+2944)*0,5*0,35)-430,6</t>
  </si>
  <si>
    <t>Vodorovné přemístění do 10000 m výkopku/sypaniny z horniny tř. 1 až 4 (ochrana hotové zemní pláně přes zimní období na stavbu - dovoz zeminy)</t>
  </si>
  <si>
    <t>720765118</t>
  </si>
  <si>
    <t>560,075+430,6</t>
  </si>
  <si>
    <t>Příplatek k vodorovnému přemístění výkopku/sypaniny z horniny tř. 1 až 4 ZKD 1000 m přes 10000 m (20x; ochrana hotové zemní pláně přes zimní období na stavbu - dovoz zeminy)</t>
  </si>
  <si>
    <t>153424636</t>
  </si>
  <si>
    <t>990,675*20</t>
  </si>
  <si>
    <t>564581111</t>
  </si>
  <si>
    <t>Zřízení podsypu nebo podkladu ze sypaniny tl 300 mm (ochrana hotové zemní pláně přes zimní období)</t>
  </si>
  <si>
    <t>1801148818</t>
  </si>
  <si>
    <t>(2717+2944)*0,5</t>
  </si>
  <si>
    <t>122101103</t>
  </si>
  <si>
    <t>Odkopávky a prokopávky nezapažené v hornině tř. 1 a 2 objem do 5000 m3 (ochrana hotové zemní pláně přes zimní období - odvoz ze stavby)</t>
  </si>
  <si>
    <t>1410287403</t>
  </si>
  <si>
    <t>Příplatek za lepivost u odkopávek v hornině tř. 1 až 3 (ochrana hotové zemní pláně přes zimní období - odvoz ze stavby)</t>
  </si>
  <si>
    <t>36935597</t>
  </si>
  <si>
    <t>Vodorovné přemístění do 10000 m výkopku/sypaniny z horniny tř. 1 až 4 (ochrana hotové zemní pláně přes zimní období - odvoz ze stavby)</t>
  </si>
  <si>
    <t>-419276188</t>
  </si>
  <si>
    <t>Příplatek k vodorovnému přemístění výkopku/sypaniny z horniny tř. 1 až 4 ZKD 1000 m přes 10000 m (20x; ochrana hotové zemní pláně přes zimní období - odvoz ze stavby)</t>
  </si>
  <si>
    <t>-1133455861</t>
  </si>
  <si>
    <t>Poplatek za uložení na skládce (skládkovné) zeminy a kameniva kód odpadu 170 504 (zemina; cena ověřena poptávkou na území Hlavního města Prahy a blízkého okolí)</t>
  </si>
  <si>
    <t>-317238760</t>
  </si>
  <si>
    <t>990,675*1,6</t>
  </si>
  <si>
    <t>Úprava pláně v zářezech se zhutněním (ochrana hotové zemní pláně přes zimní období; přehutnění)</t>
  </si>
  <si>
    <t>915246281</t>
  </si>
  <si>
    <t>Statická zatěžovací zkouška včetně protokolu (kontrola únosnosti pláně Edef,2 po přehutnění po zimě)</t>
  </si>
  <si>
    <t>-1926752118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</si>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</sst>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4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167" fontId="0" fillId="3" borderId="28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2" borderId="0" xfId="1" applyFont="1" applyFill="1" applyAlignment="1">
      <alignment vertical="center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5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6" t="s">
        <v>16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9"/>
      <c r="AQ5" s="31"/>
      <c r="BE5" s="344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8" t="s">
        <v>19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9"/>
      <c r="AQ6" s="31"/>
      <c r="BE6" s="345"/>
      <c r="BS6" s="24" t="s">
        <v>8</v>
      </c>
    </row>
    <row r="7" spans="1:74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45"/>
      <c r="BS7" s="24" t="s">
        <v>8</v>
      </c>
    </row>
    <row r="8" spans="1:74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45"/>
      <c r="BS8" s="24" t="s">
        <v>8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5"/>
      <c r="BS9" s="24" t="s">
        <v>8</v>
      </c>
    </row>
    <row r="10" spans="1:74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30</v>
      </c>
      <c r="AO10" s="29"/>
      <c r="AP10" s="29"/>
      <c r="AQ10" s="31"/>
      <c r="BE10" s="345"/>
      <c r="BS10" s="24" t="s">
        <v>8</v>
      </c>
    </row>
    <row r="11" spans="1:74" ht="18.399999999999999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32</v>
      </c>
      <c r="AL11" s="29"/>
      <c r="AM11" s="29"/>
      <c r="AN11" s="35" t="s">
        <v>33</v>
      </c>
      <c r="AO11" s="29"/>
      <c r="AP11" s="29"/>
      <c r="AQ11" s="31"/>
      <c r="BE11" s="345"/>
      <c r="BS11" s="24" t="s">
        <v>8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5"/>
      <c r="BS12" s="24" t="s">
        <v>8</v>
      </c>
    </row>
    <row r="13" spans="1:74" ht="14.45" customHeight="1">
      <c r="B13" s="28"/>
      <c r="C13" s="29"/>
      <c r="D13" s="37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35</v>
      </c>
      <c r="AO13" s="29"/>
      <c r="AP13" s="29"/>
      <c r="AQ13" s="31"/>
      <c r="BE13" s="345"/>
      <c r="BS13" s="24" t="s">
        <v>8</v>
      </c>
    </row>
    <row r="14" spans="1:74">
      <c r="B14" s="28"/>
      <c r="C14" s="29"/>
      <c r="D14" s="29"/>
      <c r="E14" s="349" t="s">
        <v>35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7" t="s">
        <v>32</v>
      </c>
      <c r="AL14" s="29"/>
      <c r="AM14" s="29"/>
      <c r="AN14" s="39" t="s">
        <v>35</v>
      </c>
      <c r="AO14" s="29"/>
      <c r="AP14" s="29"/>
      <c r="AQ14" s="31"/>
      <c r="BE14" s="345"/>
      <c r="BS14" s="24" t="s">
        <v>8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5"/>
      <c r="BS15" s="24" t="s">
        <v>6</v>
      </c>
    </row>
    <row r="16" spans="1:74" ht="14.45" customHeight="1">
      <c r="B16" s="28"/>
      <c r="C16" s="29"/>
      <c r="D16" s="37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37</v>
      </c>
      <c r="AO16" s="29"/>
      <c r="AP16" s="29"/>
      <c r="AQ16" s="31"/>
      <c r="BE16" s="345"/>
      <c r="BS16" s="24" t="s">
        <v>6</v>
      </c>
    </row>
    <row r="17" spans="2:71" ht="18.399999999999999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32</v>
      </c>
      <c r="AL17" s="29"/>
      <c r="AM17" s="29"/>
      <c r="AN17" s="35" t="s">
        <v>39</v>
      </c>
      <c r="AO17" s="29"/>
      <c r="AP17" s="29"/>
      <c r="AQ17" s="31"/>
      <c r="BE17" s="345"/>
      <c r="BS17" s="24" t="s">
        <v>40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5"/>
      <c r="BS18" s="24" t="s">
        <v>8</v>
      </c>
    </row>
    <row r="19" spans="2:71" ht="14.45" customHeight="1">
      <c r="B19" s="28"/>
      <c r="C19" s="29"/>
      <c r="D19" s="37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5"/>
      <c r="BS19" s="24" t="s">
        <v>8</v>
      </c>
    </row>
    <row r="20" spans="2:71" ht="57" customHeight="1">
      <c r="B20" s="28"/>
      <c r="C20" s="29"/>
      <c r="D20" s="29"/>
      <c r="E20" s="351" t="s">
        <v>42</v>
      </c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29"/>
      <c r="AP20" s="29"/>
      <c r="AQ20" s="31"/>
      <c r="BE20" s="345"/>
      <c r="BS20" s="24" t="s">
        <v>40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5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5"/>
    </row>
    <row r="23" spans="2:71" s="1" customFormat="1" ht="25.9" customHeight="1">
      <c r="B23" s="41"/>
      <c r="C23" s="42"/>
      <c r="D23" s="43" t="s">
        <v>43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2">
        <f>ROUND(AG51,2)</f>
        <v>0</v>
      </c>
      <c r="AL23" s="353"/>
      <c r="AM23" s="353"/>
      <c r="AN23" s="353"/>
      <c r="AO23" s="353"/>
      <c r="AP23" s="42"/>
      <c r="AQ23" s="45"/>
      <c r="BE23" s="345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5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4" t="s">
        <v>44</v>
      </c>
      <c r="M25" s="354"/>
      <c r="N25" s="354"/>
      <c r="O25" s="354"/>
      <c r="P25" s="42"/>
      <c r="Q25" s="42"/>
      <c r="R25" s="42"/>
      <c r="S25" s="42"/>
      <c r="T25" s="42"/>
      <c r="U25" s="42"/>
      <c r="V25" s="42"/>
      <c r="W25" s="354" t="s">
        <v>45</v>
      </c>
      <c r="X25" s="354"/>
      <c r="Y25" s="354"/>
      <c r="Z25" s="354"/>
      <c r="AA25" s="354"/>
      <c r="AB25" s="354"/>
      <c r="AC25" s="354"/>
      <c r="AD25" s="354"/>
      <c r="AE25" s="354"/>
      <c r="AF25" s="42"/>
      <c r="AG25" s="42"/>
      <c r="AH25" s="42"/>
      <c r="AI25" s="42"/>
      <c r="AJ25" s="42"/>
      <c r="AK25" s="354" t="s">
        <v>46</v>
      </c>
      <c r="AL25" s="354"/>
      <c r="AM25" s="354"/>
      <c r="AN25" s="354"/>
      <c r="AO25" s="354"/>
      <c r="AP25" s="42"/>
      <c r="AQ25" s="45"/>
      <c r="BE25" s="345"/>
    </row>
    <row r="26" spans="2:71" s="2" customFormat="1" ht="14.45" customHeight="1">
      <c r="B26" s="47"/>
      <c r="C26" s="48"/>
      <c r="D26" s="49" t="s">
        <v>47</v>
      </c>
      <c r="E26" s="48"/>
      <c r="F26" s="49" t="s">
        <v>48</v>
      </c>
      <c r="G26" s="48"/>
      <c r="H26" s="48"/>
      <c r="I26" s="48"/>
      <c r="J26" s="48"/>
      <c r="K26" s="48"/>
      <c r="L26" s="355">
        <v>0.21</v>
      </c>
      <c r="M26" s="356"/>
      <c r="N26" s="356"/>
      <c r="O26" s="356"/>
      <c r="P26" s="48"/>
      <c r="Q26" s="48"/>
      <c r="R26" s="48"/>
      <c r="S26" s="48"/>
      <c r="T26" s="48"/>
      <c r="U26" s="48"/>
      <c r="V26" s="48"/>
      <c r="W26" s="357">
        <f>ROUND(AZ51,2)</f>
        <v>0</v>
      </c>
      <c r="X26" s="356"/>
      <c r="Y26" s="356"/>
      <c r="Z26" s="356"/>
      <c r="AA26" s="356"/>
      <c r="AB26" s="356"/>
      <c r="AC26" s="356"/>
      <c r="AD26" s="356"/>
      <c r="AE26" s="356"/>
      <c r="AF26" s="48"/>
      <c r="AG26" s="48"/>
      <c r="AH26" s="48"/>
      <c r="AI26" s="48"/>
      <c r="AJ26" s="48"/>
      <c r="AK26" s="357">
        <f>ROUND(AV51,2)</f>
        <v>0</v>
      </c>
      <c r="AL26" s="356"/>
      <c r="AM26" s="356"/>
      <c r="AN26" s="356"/>
      <c r="AO26" s="356"/>
      <c r="AP26" s="48"/>
      <c r="AQ26" s="50"/>
      <c r="BE26" s="345"/>
    </row>
    <row r="27" spans="2:71" s="2" customFormat="1" ht="14.45" customHeight="1">
      <c r="B27" s="47"/>
      <c r="C27" s="48"/>
      <c r="D27" s="48"/>
      <c r="E27" s="48"/>
      <c r="F27" s="49" t="s">
        <v>49</v>
      </c>
      <c r="G27" s="48"/>
      <c r="H27" s="48"/>
      <c r="I27" s="48"/>
      <c r="J27" s="48"/>
      <c r="K27" s="48"/>
      <c r="L27" s="355">
        <v>0.15</v>
      </c>
      <c r="M27" s="356"/>
      <c r="N27" s="356"/>
      <c r="O27" s="356"/>
      <c r="P27" s="48"/>
      <c r="Q27" s="48"/>
      <c r="R27" s="48"/>
      <c r="S27" s="48"/>
      <c r="T27" s="48"/>
      <c r="U27" s="48"/>
      <c r="V27" s="48"/>
      <c r="W27" s="357">
        <f>ROUND(BA51,2)</f>
        <v>0</v>
      </c>
      <c r="X27" s="356"/>
      <c r="Y27" s="356"/>
      <c r="Z27" s="356"/>
      <c r="AA27" s="356"/>
      <c r="AB27" s="356"/>
      <c r="AC27" s="356"/>
      <c r="AD27" s="356"/>
      <c r="AE27" s="356"/>
      <c r="AF27" s="48"/>
      <c r="AG27" s="48"/>
      <c r="AH27" s="48"/>
      <c r="AI27" s="48"/>
      <c r="AJ27" s="48"/>
      <c r="AK27" s="357">
        <f>ROUND(AW51,2)</f>
        <v>0</v>
      </c>
      <c r="AL27" s="356"/>
      <c r="AM27" s="356"/>
      <c r="AN27" s="356"/>
      <c r="AO27" s="356"/>
      <c r="AP27" s="48"/>
      <c r="AQ27" s="50"/>
      <c r="BE27" s="345"/>
    </row>
    <row r="28" spans="2:71" s="2" customFormat="1" ht="14.45" hidden="1" customHeight="1">
      <c r="B28" s="47"/>
      <c r="C28" s="48"/>
      <c r="D28" s="48"/>
      <c r="E28" s="48"/>
      <c r="F28" s="49" t="s">
        <v>50</v>
      </c>
      <c r="G28" s="48"/>
      <c r="H28" s="48"/>
      <c r="I28" s="48"/>
      <c r="J28" s="48"/>
      <c r="K28" s="48"/>
      <c r="L28" s="355">
        <v>0.21</v>
      </c>
      <c r="M28" s="356"/>
      <c r="N28" s="356"/>
      <c r="O28" s="356"/>
      <c r="P28" s="48"/>
      <c r="Q28" s="48"/>
      <c r="R28" s="48"/>
      <c r="S28" s="48"/>
      <c r="T28" s="48"/>
      <c r="U28" s="48"/>
      <c r="V28" s="48"/>
      <c r="W28" s="357">
        <f>ROUND(BB51,2)</f>
        <v>0</v>
      </c>
      <c r="X28" s="356"/>
      <c r="Y28" s="356"/>
      <c r="Z28" s="356"/>
      <c r="AA28" s="356"/>
      <c r="AB28" s="356"/>
      <c r="AC28" s="356"/>
      <c r="AD28" s="356"/>
      <c r="AE28" s="356"/>
      <c r="AF28" s="48"/>
      <c r="AG28" s="48"/>
      <c r="AH28" s="48"/>
      <c r="AI28" s="48"/>
      <c r="AJ28" s="48"/>
      <c r="AK28" s="357">
        <v>0</v>
      </c>
      <c r="AL28" s="356"/>
      <c r="AM28" s="356"/>
      <c r="AN28" s="356"/>
      <c r="AO28" s="356"/>
      <c r="AP28" s="48"/>
      <c r="AQ28" s="50"/>
      <c r="BE28" s="345"/>
    </row>
    <row r="29" spans="2:71" s="2" customFormat="1" ht="14.45" hidden="1" customHeight="1">
      <c r="B29" s="47"/>
      <c r="C29" s="48"/>
      <c r="D29" s="48"/>
      <c r="E29" s="48"/>
      <c r="F29" s="49" t="s">
        <v>51</v>
      </c>
      <c r="G29" s="48"/>
      <c r="H29" s="48"/>
      <c r="I29" s="48"/>
      <c r="J29" s="48"/>
      <c r="K29" s="48"/>
      <c r="L29" s="355">
        <v>0.15</v>
      </c>
      <c r="M29" s="356"/>
      <c r="N29" s="356"/>
      <c r="O29" s="356"/>
      <c r="P29" s="48"/>
      <c r="Q29" s="48"/>
      <c r="R29" s="48"/>
      <c r="S29" s="48"/>
      <c r="T29" s="48"/>
      <c r="U29" s="48"/>
      <c r="V29" s="48"/>
      <c r="W29" s="357">
        <f>ROUND(BC51,2)</f>
        <v>0</v>
      </c>
      <c r="X29" s="356"/>
      <c r="Y29" s="356"/>
      <c r="Z29" s="356"/>
      <c r="AA29" s="356"/>
      <c r="AB29" s="356"/>
      <c r="AC29" s="356"/>
      <c r="AD29" s="356"/>
      <c r="AE29" s="356"/>
      <c r="AF29" s="48"/>
      <c r="AG29" s="48"/>
      <c r="AH29" s="48"/>
      <c r="AI29" s="48"/>
      <c r="AJ29" s="48"/>
      <c r="AK29" s="357">
        <v>0</v>
      </c>
      <c r="AL29" s="356"/>
      <c r="AM29" s="356"/>
      <c r="AN29" s="356"/>
      <c r="AO29" s="356"/>
      <c r="AP29" s="48"/>
      <c r="AQ29" s="50"/>
      <c r="BE29" s="345"/>
    </row>
    <row r="30" spans="2:71" s="2" customFormat="1" ht="14.45" hidden="1" customHeight="1">
      <c r="B30" s="47"/>
      <c r="C30" s="48"/>
      <c r="D30" s="48"/>
      <c r="E30" s="48"/>
      <c r="F30" s="49" t="s">
        <v>52</v>
      </c>
      <c r="G30" s="48"/>
      <c r="H30" s="48"/>
      <c r="I30" s="48"/>
      <c r="J30" s="48"/>
      <c r="K30" s="48"/>
      <c r="L30" s="355">
        <v>0</v>
      </c>
      <c r="M30" s="356"/>
      <c r="N30" s="356"/>
      <c r="O30" s="356"/>
      <c r="P30" s="48"/>
      <c r="Q30" s="48"/>
      <c r="R30" s="48"/>
      <c r="S30" s="48"/>
      <c r="T30" s="48"/>
      <c r="U30" s="48"/>
      <c r="V30" s="48"/>
      <c r="W30" s="357">
        <f>ROUND(BD51,2)</f>
        <v>0</v>
      </c>
      <c r="X30" s="356"/>
      <c r="Y30" s="356"/>
      <c r="Z30" s="356"/>
      <c r="AA30" s="356"/>
      <c r="AB30" s="356"/>
      <c r="AC30" s="356"/>
      <c r="AD30" s="356"/>
      <c r="AE30" s="356"/>
      <c r="AF30" s="48"/>
      <c r="AG30" s="48"/>
      <c r="AH30" s="48"/>
      <c r="AI30" s="48"/>
      <c r="AJ30" s="48"/>
      <c r="AK30" s="357">
        <v>0</v>
      </c>
      <c r="AL30" s="356"/>
      <c r="AM30" s="356"/>
      <c r="AN30" s="356"/>
      <c r="AO30" s="356"/>
      <c r="AP30" s="48"/>
      <c r="AQ30" s="50"/>
      <c r="BE30" s="345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5"/>
    </row>
    <row r="32" spans="2:71" s="1" customFormat="1" ht="25.9" customHeight="1">
      <c r="B32" s="41"/>
      <c r="C32" s="51"/>
      <c r="D32" s="52" t="s">
        <v>53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54</v>
      </c>
      <c r="U32" s="53"/>
      <c r="V32" s="53"/>
      <c r="W32" s="53"/>
      <c r="X32" s="358" t="s">
        <v>55</v>
      </c>
      <c r="Y32" s="359"/>
      <c r="Z32" s="359"/>
      <c r="AA32" s="359"/>
      <c r="AB32" s="359"/>
      <c r="AC32" s="53"/>
      <c r="AD32" s="53"/>
      <c r="AE32" s="53"/>
      <c r="AF32" s="53"/>
      <c r="AG32" s="53"/>
      <c r="AH32" s="53"/>
      <c r="AI32" s="53"/>
      <c r="AJ32" s="53"/>
      <c r="AK32" s="360">
        <f>SUM(AK23:AK30)</f>
        <v>0</v>
      </c>
      <c r="AL32" s="359"/>
      <c r="AM32" s="359"/>
      <c r="AN32" s="359"/>
      <c r="AO32" s="361"/>
      <c r="AP32" s="51"/>
      <c r="AQ32" s="55"/>
      <c r="BE32" s="345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01-2017_II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2" t="str">
        <f>K6</f>
        <v>Sdružené parkoviště Jankovcova, Praha 7</v>
      </c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Praha 7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64" t="str">
        <f>IF(AN8= "","",AN8)</f>
        <v>19. 3. 2018</v>
      </c>
      <c r="AN44" s="364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Technická správa komunikací hl. m. Prahy, a.s.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36</v>
      </c>
      <c r="AJ46" s="63"/>
      <c r="AK46" s="63"/>
      <c r="AL46" s="63"/>
      <c r="AM46" s="365" t="str">
        <f>IF(E17="","",E17)</f>
        <v>Sinpps s.r.o.</v>
      </c>
      <c r="AN46" s="365"/>
      <c r="AO46" s="365"/>
      <c r="AP46" s="365"/>
      <c r="AQ46" s="63"/>
      <c r="AR46" s="61"/>
      <c r="AS46" s="366" t="s">
        <v>57</v>
      </c>
      <c r="AT46" s="367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34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8"/>
      <c r="AT47" s="369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0"/>
      <c r="AT48" s="371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72" t="s">
        <v>58</v>
      </c>
      <c r="D49" s="373"/>
      <c r="E49" s="373"/>
      <c r="F49" s="373"/>
      <c r="G49" s="373"/>
      <c r="H49" s="79"/>
      <c r="I49" s="374" t="s">
        <v>59</v>
      </c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5" t="s">
        <v>60</v>
      </c>
      <c r="AH49" s="373"/>
      <c r="AI49" s="373"/>
      <c r="AJ49" s="373"/>
      <c r="AK49" s="373"/>
      <c r="AL49" s="373"/>
      <c r="AM49" s="373"/>
      <c r="AN49" s="374" t="s">
        <v>61</v>
      </c>
      <c r="AO49" s="373"/>
      <c r="AP49" s="373"/>
      <c r="AQ49" s="80" t="s">
        <v>62</v>
      </c>
      <c r="AR49" s="61"/>
      <c r="AS49" s="81" t="s">
        <v>63</v>
      </c>
      <c r="AT49" s="82" t="s">
        <v>64</v>
      </c>
      <c r="AU49" s="82" t="s">
        <v>65</v>
      </c>
      <c r="AV49" s="82" t="s">
        <v>66</v>
      </c>
      <c r="AW49" s="82" t="s">
        <v>67</v>
      </c>
      <c r="AX49" s="82" t="s">
        <v>68</v>
      </c>
      <c r="AY49" s="82" t="s">
        <v>69</v>
      </c>
      <c r="AZ49" s="82" t="s">
        <v>70</v>
      </c>
      <c r="BA49" s="82" t="s">
        <v>71</v>
      </c>
      <c r="BB49" s="82" t="s">
        <v>72</v>
      </c>
      <c r="BC49" s="82" t="s">
        <v>73</v>
      </c>
      <c r="BD49" s="83" t="s">
        <v>74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75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9">
        <f>ROUND(SUM(AG52:AG73),2)</f>
        <v>0</v>
      </c>
      <c r="AH51" s="379"/>
      <c r="AI51" s="379"/>
      <c r="AJ51" s="379"/>
      <c r="AK51" s="379"/>
      <c r="AL51" s="379"/>
      <c r="AM51" s="379"/>
      <c r="AN51" s="380">
        <f t="shared" ref="AN51:AN73" si="0">SUM(AG51,AT51)</f>
        <v>0</v>
      </c>
      <c r="AO51" s="380"/>
      <c r="AP51" s="380"/>
      <c r="AQ51" s="89" t="s">
        <v>21</v>
      </c>
      <c r="AR51" s="71"/>
      <c r="AS51" s="90">
        <f>ROUND(SUM(AS52:AS73),2)</f>
        <v>0</v>
      </c>
      <c r="AT51" s="91">
        <f t="shared" ref="AT51:AT73" si="1">ROUND(SUM(AV51:AW51),2)</f>
        <v>0</v>
      </c>
      <c r="AU51" s="92">
        <f>ROUND(SUM(AU52:AU73),5)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ROUND(SUM(AZ52:AZ73),2)</f>
        <v>0</v>
      </c>
      <c r="BA51" s="91">
        <f>ROUND(SUM(BA52:BA73),2)</f>
        <v>0</v>
      </c>
      <c r="BB51" s="91">
        <f>ROUND(SUM(BB52:BB73),2)</f>
        <v>0</v>
      </c>
      <c r="BC51" s="91">
        <f>ROUND(SUM(BC52:BC73),2)</f>
        <v>0</v>
      </c>
      <c r="BD51" s="93">
        <f>ROUND(SUM(BD52:BD73),2)</f>
        <v>0</v>
      </c>
      <c r="BS51" s="94" t="s">
        <v>76</v>
      </c>
      <c r="BT51" s="94" t="s">
        <v>77</v>
      </c>
      <c r="BU51" s="95" t="s">
        <v>78</v>
      </c>
      <c r="BV51" s="94" t="s">
        <v>79</v>
      </c>
      <c r="BW51" s="94" t="s">
        <v>7</v>
      </c>
      <c r="BX51" s="94" t="s">
        <v>80</v>
      </c>
      <c r="CL51" s="94" t="s">
        <v>21</v>
      </c>
    </row>
    <row r="52" spans="1:91" s="5" customFormat="1" ht="31.5" customHeight="1">
      <c r="A52" s="96" t="s">
        <v>81</v>
      </c>
      <c r="B52" s="97"/>
      <c r="C52" s="98"/>
      <c r="D52" s="378" t="s">
        <v>82</v>
      </c>
      <c r="E52" s="378"/>
      <c r="F52" s="378"/>
      <c r="G52" s="378"/>
      <c r="H52" s="378"/>
      <c r="I52" s="99"/>
      <c r="J52" s="378" t="s">
        <v>83</v>
      </c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6">
        <f>'___001_II - Příprava stav...'!J27</f>
        <v>0</v>
      </c>
      <c r="AH52" s="377"/>
      <c r="AI52" s="377"/>
      <c r="AJ52" s="377"/>
      <c r="AK52" s="377"/>
      <c r="AL52" s="377"/>
      <c r="AM52" s="377"/>
      <c r="AN52" s="376">
        <f t="shared" si="0"/>
        <v>0</v>
      </c>
      <c r="AO52" s="377"/>
      <c r="AP52" s="377"/>
      <c r="AQ52" s="100" t="s">
        <v>84</v>
      </c>
      <c r="AR52" s="101"/>
      <c r="AS52" s="102">
        <v>0</v>
      </c>
      <c r="AT52" s="103">
        <f t="shared" si="1"/>
        <v>0</v>
      </c>
      <c r="AU52" s="104">
        <f>'___001_II - Příprava stav...'!P83</f>
        <v>0</v>
      </c>
      <c r="AV52" s="103">
        <f>'___001_II - Příprava stav...'!J30</f>
        <v>0</v>
      </c>
      <c r="AW52" s="103">
        <f>'___001_II - Příprava stav...'!J31</f>
        <v>0</v>
      </c>
      <c r="AX52" s="103">
        <f>'___001_II - Příprava stav...'!J32</f>
        <v>0</v>
      </c>
      <c r="AY52" s="103">
        <f>'___001_II - Příprava stav...'!J33</f>
        <v>0</v>
      </c>
      <c r="AZ52" s="103">
        <f>'___001_II - Příprava stav...'!F30</f>
        <v>0</v>
      </c>
      <c r="BA52" s="103">
        <f>'___001_II - Příprava stav...'!F31</f>
        <v>0</v>
      </c>
      <c r="BB52" s="103">
        <f>'___001_II - Příprava stav...'!F32</f>
        <v>0</v>
      </c>
      <c r="BC52" s="103">
        <f>'___001_II - Příprava stav...'!F33</f>
        <v>0</v>
      </c>
      <c r="BD52" s="105">
        <f>'___001_II - Příprava stav...'!F34</f>
        <v>0</v>
      </c>
      <c r="BT52" s="106" t="s">
        <v>85</v>
      </c>
      <c r="BV52" s="106" t="s">
        <v>79</v>
      </c>
      <c r="BW52" s="106" t="s">
        <v>86</v>
      </c>
      <c r="BX52" s="106" t="s">
        <v>7</v>
      </c>
      <c r="CL52" s="106" t="s">
        <v>21</v>
      </c>
      <c r="CM52" s="106" t="s">
        <v>87</v>
      </c>
    </row>
    <row r="53" spans="1:91" s="5" customFormat="1" ht="31.5" customHeight="1">
      <c r="A53" s="96" t="s">
        <v>81</v>
      </c>
      <c r="B53" s="97"/>
      <c r="C53" s="98"/>
      <c r="D53" s="378" t="s">
        <v>88</v>
      </c>
      <c r="E53" s="378"/>
      <c r="F53" s="378"/>
      <c r="G53" s="378"/>
      <c r="H53" s="378"/>
      <c r="I53" s="99"/>
      <c r="J53" s="378" t="s">
        <v>89</v>
      </c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6">
        <f>'___101 - Komunikace - par...'!J27</f>
        <v>0</v>
      </c>
      <c r="AH53" s="377"/>
      <c r="AI53" s="377"/>
      <c r="AJ53" s="377"/>
      <c r="AK53" s="377"/>
      <c r="AL53" s="377"/>
      <c r="AM53" s="377"/>
      <c r="AN53" s="376">
        <f t="shared" si="0"/>
        <v>0</v>
      </c>
      <c r="AO53" s="377"/>
      <c r="AP53" s="377"/>
      <c r="AQ53" s="100" t="s">
        <v>84</v>
      </c>
      <c r="AR53" s="101"/>
      <c r="AS53" s="102">
        <v>0</v>
      </c>
      <c r="AT53" s="103">
        <f t="shared" si="1"/>
        <v>0</v>
      </c>
      <c r="AU53" s="104">
        <f>'___101 - Komunikace - par...'!P96</f>
        <v>0</v>
      </c>
      <c r="AV53" s="103">
        <f>'___101 - Komunikace - par...'!J30</f>
        <v>0</v>
      </c>
      <c r="AW53" s="103">
        <f>'___101 - Komunikace - par...'!J31</f>
        <v>0</v>
      </c>
      <c r="AX53" s="103">
        <f>'___101 - Komunikace - par...'!J32</f>
        <v>0</v>
      </c>
      <c r="AY53" s="103">
        <f>'___101 - Komunikace - par...'!J33</f>
        <v>0</v>
      </c>
      <c r="AZ53" s="103">
        <f>'___101 - Komunikace - par...'!F30</f>
        <v>0</v>
      </c>
      <c r="BA53" s="103">
        <f>'___101 - Komunikace - par...'!F31</f>
        <v>0</v>
      </c>
      <c r="BB53" s="103">
        <f>'___101 - Komunikace - par...'!F32</f>
        <v>0</v>
      </c>
      <c r="BC53" s="103">
        <f>'___101 - Komunikace - par...'!F33</f>
        <v>0</v>
      </c>
      <c r="BD53" s="105">
        <f>'___101 - Komunikace - par...'!F34</f>
        <v>0</v>
      </c>
      <c r="BT53" s="106" t="s">
        <v>85</v>
      </c>
      <c r="BV53" s="106" t="s">
        <v>79</v>
      </c>
      <c r="BW53" s="106" t="s">
        <v>90</v>
      </c>
      <c r="BX53" s="106" t="s">
        <v>7</v>
      </c>
      <c r="CL53" s="106" t="s">
        <v>21</v>
      </c>
      <c r="CM53" s="106" t="s">
        <v>87</v>
      </c>
    </row>
    <row r="54" spans="1:91" s="5" customFormat="1" ht="31.5" customHeight="1">
      <c r="A54" s="96" t="s">
        <v>81</v>
      </c>
      <c r="B54" s="97"/>
      <c r="C54" s="98"/>
      <c r="D54" s="378" t="s">
        <v>91</v>
      </c>
      <c r="E54" s="378"/>
      <c r="F54" s="378"/>
      <c r="G54" s="378"/>
      <c r="H54" s="378"/>
      <c r="I54" s="99"/>
      <c r="J54" s="378" t="s">
        <v>92</v>
      </c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6">
        <f>'___102 - Komunikace - odt...'!J27</f>
        <v>0</v>
      </c>
      <c r="AH54" s="377"/>
      <c r="AI54" s="377"/>
      <c r="AJ54" s="377"/>
      <c r="AK54" s="377"/>
      <c r="AL54" s="377"/>
      <c r="AM54" s="377"/>
      <c r="AN54" s="376">
        <f t="shared" si="0"/>
        <v>0</v>
      </c>
      <c r="AO54" s="377"/>
      <c r="AP54" s="377"/>
      <c r="AQ54" s="100" t="s">
        <v>84</v>
      </c>
      <c r="AR54" s="101"/>
      <c r="AS54" s="102">
        <v>0</v>
      </c>
      <c r="AT54" s="103">
        <f t="shared" si="1"/>
        <v>0</v>
      </c>
      <c r="AU54" s="104">
        <f>'___102 - Komunikace - odt...'!P89</f>
        <v>0</v>
      </c>
      <c r="AV54" s="103">
        <f>'___102 - Komunikace - odt...'!J30</f>
        <v>0</v>
      </c>
      <c r="AW54" s="103">
        <f>'___102 - Komunikace - odt...'!J31</f>
        <v>0</v>
      </c>
      <c r="AX54" s="103">
        <f>'___102 - Komunikace - odt...'!J32</f>
        <v>0</v>
      </c>
      <c r="AY54" s="103">
        <f>'___102 - Komunikace - odt...'!J33</f>
        <v>0</v>
      </c>
      <c r="AZ54" s="103">
        <f>'___102 - Komunikace - odt...'!F30</f>
        <v>0</v>
      </c>
      <c r="BA54" s="103">
        <f>'___102 - Komunikace - odt...'!F31</f>
        <v>0</v>
      </c>
      <c r="BB54" s="103">
        <f>'___102 - Komunikace - odt...'!F32</f>
        <v>0</v>
      </c>
      <c r="BC54" s="103">
        <f>'___102 - Komunikace - odt...'!F33</f>
        <v>0</v>
      </c>
      <c r="BD54" s="105">
        <f>'___102 - Komunikace - odt...'!F34</f>
        <v>0</v>
      </c>
      <c r="BT54" s="106" t="s">
        <v>85</v>
      </c>
      <c r="BV54" s="106" t="s">
        <v>79</v>
      </c>
      <c r="BW54" s="106" t="s">
        <v>93</v>
      </c>
      <c r="BX54" s="106" t="s">
        <v>7</v>
      </c>
      <c r="CL54" s="106" t="s">
        <v>21</v>
      </c>
      <c r="CM54" s="106" t="s">
        <v>87</v>
      </c>
    </row>
    <row r="55" spans="1:91" s="5" customFormat="1" ht="31.5" customHeight="1">
      <c r="A55" s="96" t="s">
        <v>81</v>
      </c>
      <c r="B55" s="97"/>
      <c r="C55" s="98"/>
      <c r="D55" s="378" t="s">
        <v>94</v>
      </c>
      <c r="E55" s="378"/>
      <c r="F55" s="378"/>
      <c r="G55" s="378"/>
      <c r="H55" s="378"/>
      <c r="I55" s="99"/>
      <c r="J55" s="378" t="s">
        <v>95</v>
      </c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6">
        <f>'___201 - Opěrná zeď (Sprá...'!J27</f>
        <v>0</v>
      </c>
      <c r="AH55" s="377"/>
      <c r="AI55" s="377"/>
      <c r="AJ55" s="377"/>
      <c r="AK55" s="377"/>
      <c r="AL55" s="377"/>
      <c r="AM55" s="377"/>
      <c r="AN55" s="376">
        <f t="shared" si="0"/>
        <v>0</v>
      </c>
      <c r="AO55" s="377"/>
      <c r="AP55" s="377"/>
      <c r="AQ55" s="100" t="s">
        <v>84</v>
      </c>
      <c r="AR55" s="101"/>
      <c r="AS55" s="102">
        <v>0</v>
      </c>
      <c r="AT55" s="103">
        <f t="shared" si="1"/>
        <v>0</v>
      </c>
      <c r="AU55" s="104">
        <f>'___201 - Opěrná zeď (Sprá...'!P88</f>
        <v>0</v>
      </c>
      <c r="AV55" s="103">
        <f>'___201 - Opěrná zeď (Sprá...'!J30</f>
        <v>0</v>
      </c>
      <c r="AW55" s="103">
        <f>'___201 - Opěrná zeď (Sprá...'!J31</f>
        <v>0</v>
      </c>
      <c r="AX55" s="103">
        <f>'___201 - Opěrná zeď (Sprá...'!J32</f>
        <v>0</v>
      </c>
      <c r="AY55" s="103">
        <f>'___201 - Opěrná zeď (Sprá...'!J33</f>
        <v>0</v>
      </c>
      <c r="AZ55" s="103">
        <f>'___201 - Opěrná zeď (Sprá...'!F30</f>
        <v>0</v>
      </c>
      <c r="BA55" s="103">
        <f>'___201 - Opěrná zeď (Sprá...'!F31</f>
        <v>0</v>
      </c>
      <c r="BB55" s="103">
        <f>'___201 - Opěrná zeď (Sprá...'!F32</f>
        <v>0</v>
      </c>
      <c r="BC55" s="103">
        <f>'___201 - Opěrná zeď (Sprá...'!F33</f>
        <v>0</v>
      </c>
      <c r="BD55" s="105">
        <f>'___201 - Opěrná zeď (Sprá...'!F34</f>
        <v>0</v>
      </c>
      <c r="BT55" s="106" t="s">
        <v>85</v>
      </c>
      <c r="BV55" s="106" t="s">
        <v>79</v>
      </c>
      <c r="BW55" s="106" t="s">
        <v>96</v>
      </c>
      <c r="BX55" s="106" t="s">
        <v>7</v>
      </c>
      <c r="CL55" s="106" t="s">
        <v>21</v>
      </c>
      <c r="CM55" s="106" t="s">
        <v>87</v>
      </c>
    </row>
    <row r="56" spans="1:91" s="5" customFormat="1" ht="31.5" customHeight="1">
      <c r="A56" s="96" t="s">
        <v>81</v>
      </c>
      <c r="B56" s="97"/>
      <c r="C56" s="98"/>
      <c r="D56" s="378" t="s">
        <v>97</v>
      </c>
      <c r="E56" s="378"/>
      <c r="F56" s="378"/>
      <c r="G56" s="378"/>
      <c r="H56" s="378"/>
      <c r="I56" s="99"/>
      <c r="J56" s="378" t="s">
        <v>98</v>
      </c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6">
        <f>'___301.1 - Kanalizační př...'!J27</f>
        <v>0</v>
      </c>
      <c r="AH56" s="377"/>
      <c r="AI56" s="377"/>
      <c r="AJ56" s="377"/>
      <c r="AK56" s="377"/>
      <c r="AL56" s="377"/>
      <c r="AM56" s="377"/>
      <c r="AN56" s="376">
        <f t="shared" si="0"/>
        <v>0</v>
      </c>
      <c r="AO56" s="377"/>
      <c r="AP56" s="377"/>
      <c r="AQ56" s="100" t="s">
        <v>84</v>
      </c>
      <c r="AR56" s="101"/>
      <c r="AS56" s="102">
        <v>0</v>
      </c>
      <c r="AT56" s="103">
        <f t="shared" si="1"/>
        <v>0</v>
      </c>
      <c r="AU56" s="104">
        <f>'___301.1 - Kanalizační př...'!P86</f>
        <v>0</v>
      </c>
      <c r="AV56" s="103">
        <f>'___301.1 - Kanalizační př...'!J30</f>
        <v>0</v>
      </c>
      <c r="AW56" s="103">
        <f>'___301.1 - Kanalizační př...'!J31</f>
        <v>0</v>
      </c>
      <c r="AX56" s="103">
        <f>'___301.1 - Kanalizační př...'!J32</f>
        <v>0</v>
      </c>
      <c r="AY56" s="103">
        <f>'___301.1 - Kanalizační př...'!J33</f>
        <v>0</v>
      </c>
      <c r="AZ56" s="103">
        <f>'___301.1 - Kanalizační př...'!F30</f>
        <v>0</v>
      </c>
      <c r="BA56" s="103">
        <f>'___301.1 - Kanalizační př...'!F31</f>
        <v>0</v>
      </c>
      <c r="BB56" s="103">
        <f>'___301.1 - Kanalizační př...'!F32</f>
        <v>0</v>
      </c>
      <c r="BC56" s="103">
        <f>'___301.1 - Kanalizační př...'!F33</f>
        <v>0</v>
      </c>
      <c r="BD56" s="105">
        <f>'___301.1 - Kanalizační př...'!F34</f>
        <v>0</v>
      </c>
      <c r="BT56" s="106" t="s">
        <v>85</v>
      </c>
      <c r="BV56" s="106" t="s">
        <v>79</v>
      </c>
      <c r="BW56" s="106" t="s">
        <v>99</v>
      </c>
      <c r="BX56" s="106" t="s">
        <v>7</v>
      </c>
      <c r="CL56" s="106" t="s">
        <v>21</v>
      </c>
      <c r="CM56" s="106" t="s">
        <v>87</v>
      </c>
    </row>
    <row r="57" spans="1:91" s="5" customFormat="1" ht="47.25" customHeight="1">
      <c r="A57" s="96" t="s">
        <v>81</v>
      </c>
      <c r="B57" s="97"/>
      <c r="C57" s="98"/>
      <c r="D57" s="378" t="s">
        <v>100</v>
      </c>
      <c r="E57" s="378"/>
      <c r="F57" s="378"/>
      <c r="G57" s="378"/>
      <c r="H57" s="378"/>
      <c r="I57" s="99"/>
      <c r="J57" s="378" t="s">
        <v>101</v>
      </c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6">
        <f>'___301.2 - Kanalizační př...'!J27</f>
        <v>0</v>
      </c>
      <c r="AH57" s="377"/>
      <c r="AI57" s="377"/>
      <c r="AJ57" s="377"/>
      <c r="AK57" s="377"/>
      <c r="AL57" s="377"/>
      <c r="AM57" s="377"/>
      <c r="AN57" s="376">
        <f t="shared" si="0"/>
        <v>0</v>
      </c>
      <c r="AO57" s="377"/>
      <c r="AP57" s="377"/>
      <c r="AQ57" s="100" t="s">
        <v>84</v>
      </c>
      <c r="AR57" s="101"/>
      <c r="AS57" s="102">
        <v>0</v>
      </c>
      <c r="AT57" s="103">
        <f t="shared" si="1"/>
        <v>0</v>
      </c>
      <c r="AU57" s="104">
        <f>'___301.2 - Kanalizační př...'!P83</f>
        <v>0</v>
      </c>
      <c r="AV57" s="103">
        <f>'___301.2 - Kanalizační př...'!J30</f>
        <v>0</v>
      </c>
      <c r="AW57" s="103">
        <f>'___301.2 - Kanalizační př...'!J31</f>
        <v>0</v>
      </c>
      <c r="AX57" s="103">
        <f>'___301.2 - Kanalizační př...'!J32</f>
        <v>0</v>
      </c>
      <c r="AY57" s="103">
        <f>'___301.2 - Kanalizační př...'!J33</f>
        <v>0</v>
      </c>
      <c r="AZ57" s="103">
        <f>'___301.2 - Kanalizační př...'!F30</f>
        <v>0</v>
      </c>
      <c r="BA57" s="103">
        <f>'___301.2 - Kanalizační př...'!F31</f>
        <v>0</v>
      </c>
      <c r="BB57" s="103">
        <f>'___301.2 - Kanalizační př...'!F32</f>
        <v>0</v>
      </c>
      <c r="BC57" s="103">
        <f>'___301.2 - Kanalizační př...'!F33</f>
        <v>0</v>
      </c>
      <c r="BD57" s="105">
        <f>'___301.2 - Kanalizační př...'!F34</f>
        <v>0</v>
      </c>
      <c r="BT57" s="106" t="s">
        <v>85</v>
      </c>
      <c r="BV57" s="106" t="s">
        <v>79</v>
      </c>
      <c r="BW57" s="106" t="s">
        <v>102</v>
      </c>
      <c r="BX57" s="106" t="s">
        <v>7</v>
      </c>
      <c r="CL57" s="106" t="s">
        <v>21</v>
      </c>
      <c r="CM57" s="106" t="s">
        <v>87</v>
      </c>
    </row>
    <row r="58" spans="1:91" s="5" customFormat="1" ht="31.5" customHeight="1">
      <c r="A58" s="96" t="s">
        <v>81</v>
      </c>
      <c r="B58" s="97"/>
      <c r="C58" s="98"/>
      <c r="D58" s="378" t="s">
        <v>103</v>
      </c>
      <c r="E58" s="378"/>
      <c r="F58" s="378"/>
      <c r="G58" s="378"/>
      <c r="H58" s="378"/>
      <c r="I58" s="99"/>
      <c r="J58" s="378" t="s">
        <v>104</v>
      </c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6">
        <f>'___302.1 - Vodovodní příp...'!J27</f>
        <v>0</v>
      </c>
      <c r="AH58" s="377"/>
      <c r="AI58" s="377"/>
      <c r="AJ58" s="377"/>
      <c r="AK58" s="377"/>
      <c r="AL58" s="377"/>
      <c r="AM58" s="377"/>
      <c r="AN58" s="376">
        <f t="shared" si="0"/>
        <v>0</v>
      </c>
      <c r="AO58" s="377"/>
      <c r="AP58" s="377"/>
      <c r="AQ58" s="100" t="s">
        <v>84</v>
      </c>
      <c r="AR58" s="101"/>
      <c r="AS58" s="102">
        <v>0</v>
      </c>
      <c r="AT58" s="103">
        <f t="shared" si="1"/>
        <v>0</v>
      </c>
      <c r="AU58" s="104">
        <f>'___302.1 - Vodovodní příp...'!P86</f>
        <v>0</v>
      </c>
      <c r="AV58" s="103">
        <f>'___302.1 - Vodovodní příp...'!J30</f>
        <v>0</v>
      </c>
      <c r="AW58" s="103">
        <f>'___302.1 - Vodovodní příp...'!J31</f>
        <v>0</v>
      </c>
      <c r="AX58" s="103">
        <f>'___302.1 - Vodovodní příp...'!J32</f>
        <v>0</v>
      </c>
      <c r="AY58" s="103">
        <f>'___302.1 - Vodovodní příp...'!J33</f>
        <v>0</v>
      </c>
      <c r="AZ58" s="103">
        <f>'___302.1 - Vodovodní příp...'!F30</f>
        <v>0</v>
      </c>
      <c r="BA58" s="103">
        <f>'___302.1 - Vodovodní příp...'!F31</f>
        <v>0</v>
      </c>
      <c r="BB58" s="103">
        <f>'___302.1 - Vodovodní příp...'!F32</f>
        <v>0</v>
      </c>
      <c r="BC58" s="103">
        <f>'___302.1 - Vodovodní příp...'!F33</f>
        <v>0</v>
      </c>
      <c r="BD58" s="105">
        <f>'___302.1 - Vodovodní příp...'!F34</f>
        <v>0</v>
      </c>
      <c r="BT58" s="106" t="s">
        <v>85</v>
      </c>
      <c r="BV58" s="106" t="s">
        <v>79</v>
      </c>
      <c r="BW58" s="106" t="s">
        <v>105</v>
      </c>
      <c r="BX58" s="106" t="s">
        <v>7</v>
      </c>
      <c r="CL58" s="106" t="s">
        <v>21</v>
      </c>
      <c r="CM58" s="106" t="s">
        <v>87</v>
      </c>
    </row>
    <row r="59" spans="1:91" s="5" customFormat="1" ht="47.25" customHeight="1">
      <c r="A59" s="96" t="s">
        <v>81</v>
      </c>
      <c r="B59" s="97"/>
      <c r="C59" s="98"/>
      <c r="D59" s="378" t="s">
        <v>106</v>
      </c>
      <c r="E59" s="378"/>
      <c r="F59" s="378"/>
      <c r="G59" s="378"/>
      <c r="H59" s="378"/>
      <c r="I59" s="99"/>
      <c r="J59" s="378" t="s">
        <v>107</v>
      </c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6">
        <f>'___302.2 - Vodovodní příp...'!J27</f>
        <v>0</v>
      </c>
      <c r="AH59" s="377"/>
      <c r="AI59" s="377"/>
      <c r="AJ59" s="377"/>
      <c r="AK59" s="377"/>
      <c r="AL59" s="377"/>
      <c r="AM59" s="377"/>
      <c r="AN59" s="376">
        <f t="shared" si="0"/>
        <v>0</v>
      </c>
      <c r="AO59" s="377"/>
      <c r="AP59" s="377"/>
      <c r="AQ59" s="100" t="s">
        <v>84</v>
      </c>
      <c r="AR59" s="101"/>
      <c r="AS59" s="102">
        <v>0</v>
      </c>
      <c r="AT59" s="103">
        <f t="shared" si="1"/>
        <v>0</v>
      </c>
      <c r="AU59" s="104">
        <f>'___302.2 - Vodovodní příp...'!P86</f>
        <v>0</v>
      </c>
      <c r="AV59" s="103">
        <f>'___302.2 - Vodovodní příp...'!J30</f>
        <v>0</v>
      </c>
      <c r="AW59" s="103">
        <f>'___302.2 - Vodovodní příp...'!J31</f>
        <v>0</v>
      </c>
      <c r="AX59" s="103">
        <f>'___302.2 - Vodovodní příp...'!J32</f>
        <v>0</v>
      </c>
      <c r="AY59" s="103">
        <f>'___302.2 - Vodovodní příp...'!J33</f>
        <v>0</v>
      </c>
      <c r="AZ59" s="103">
        <f>'___302.2 - Vodovodní příp...'!F30</f>
        <v>0</v>
      </c>
      <c r="BA59" s="103">
        <f>'___302.2 - Vodovodní příp...'!F31</f>
        <v>0</v>
      </c>
      <c r="BB59" s="103">
        <f>'___302.2 - Vodovodní příp...'!F32</f>
        <v>0</v>
      </c>
      <c r="BC59" s="103">
        <f>'___302.2 - Vodovodní příp...'!F33</f>
        <v>0</v>
      </c>
      <c r="BD59" s="105">
        <f>'___302.2 - Vodovodní příp...'!F34</f>
        <v>0</v>
      </c>
      <c r="BT59" s="106" t="s">
        <v>85</v>
      </c>
      <c r="BV59" s="106" t="s">
        <v>79</v>
      </c>
      <c r="BW59" s="106" t="s">
        <v>108</v>
      </c>
      <c r="BX59" s="106" t="s">
        <v>7</v>
      </c>
      <c r="CL59" s="106" t="s">
        <v>21</v>
      </c>
      <c r="CM59" s="106" t="s">
        <v>87</v>
      </c>
    </row>
    <row r="60" spans="1:91" s="5" customFormat="1" ht="31.5" customHeight="1">
      <c r="A60" s="96" t="s">
        <v>81</v>
      </c>
      <c r="B60" s="97"/>
      <c r="C60" s="98"/>
      <c r="D60" s="378" t="s">
        <v>109</v>
      </c>
      <c r="E60" s="378"/>
      <c r="F60" s="378"/>
      <c r="G60" s="378"/>
      <c r="H60" s="378"/>
      <c r="I60" s="99"/>
      <c r="J60" s="378" t="s">
        <v>110</v>
      </c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6">
        <f>'___303 - Hospodaření se s...'!J27</f>
        <v>0</v>
      </c>
      <c r="AH60" s="377"/>
      <c r="AI60" s="377"/>
      <c r="AJ60" s="377"/>
      <c r="AK60" s="377"/>
      <c r="AL60" s="377"/>
      <c r="AM60" s="377"/>
      <c r="AN60" s="376">
        <f t="shared" si="0"/>
        <v>0</v>
      </c>
      <c r="AO60" s="377"/>
      <c r="AP60" s="377"/>
      <c r="AQ60" s="100" t="s">
        <v>84</v>
      </c>
      <c r="AR60" s="101"/>
      <c r="AS60" s="102">
        <v>0</v>
      </c>
      <c r="AT60" s="103">
        <f t="shared" si="1"/>
        <v>0</v>
      </c>
      <c r="AU60" s="104">
        <f>'___303 - Hospodaření se s...'!P92</f>
        <v>0</v>
      </c>
      <c r="AV60" s="103">
        <f>'___303 - Hospodaření se s...'!J30</f>
        <v>0</v>
      </c>
      <c r="AW60" s="103">
        <f>'___303 - Hospodaření se s...'!J31</f>
        <v>0</v>
      </c>
      <c r="AX60" s="103">
        <f>'___303 - Hospodaření se s...'!J32</f>
        <v>0</v>
      </c>
      <c r="AY60" s="103">
        <f>'___303 - Hospodaření se s...'!J33</f>
        <v>0</v>
      </c>
      <c r="AZ60" s="103">
        <f>'___303 - Hospodaření se s...'!F30</f>
        <v>0</v>
      </c>
      <c r="BA60" s="103">
        <f>'___303 - Hospodaření se s...'!F31</f>
        <v>0</v>
      </c>
      <c r="BB60" s="103">
        <f>'___303 - Hospodaření se s...'!F32</f>
        <v>0</v>
      </c>
      <c r="BC60" s="103">
        <f>'___303 - Hospodaření se s...'!F33</f>
        <v>0</v>
      </c>
      <c r="BD60" s="105">
        <f>'___303 - Hospodaření se s...'!F34</f>
        <v>0</v>
      </c>
      <c r="BT60" s="106" t="s">
        <v>85</v>
      </c>
      <c r="BV60" s="106" t="s">
        <v>79</v>
      </c>
      <c r="BW60" s="106" t="s">
        <v>111</v>
      </c>
      <c r="BX60" s="106" t="s">
        <v>7</v>
      </c>
      <c r="CL60" s="106" t="s">
        <v>21</v>
      </c>
      <c r="CM60" s="106" t="s">
        <v>87</v>
      </c>
    </row>
    <row r="61" spans="1:91" s="5" customFormat="1" ht="31.5" customHeight="1">
      <c r="A61" s="96" t="s">
        <v>81</v>
      </c>
      <c r="B61" s="97"/>
      <c r="C61" s="98"/>
      <c r="D61" s="378" t="s">
        <v>112</v>
      </c>
      <c r="E61" s="378"/>
      <c r="F61" s="378"/>
      <c r="G61" s="378"/>
      <c r="H61" s="378"/>
      <c r="I61" s="99"/>
      <c r="J61" s="378" t="s">
        <v>113</v>
      </c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6">
        <f>'___401 - Osvětlení parkov...'!J27</f>
        <v>0</v>
      </c>
      <c r="AH61" s="377"/>
      <c r="AI61" s="377"/>
      <c r="AJ61" s="377"/>
      <c r="AK61" s="377"/>
      <c r="AL61" s="377"/>
      <c r="AM61" s="377"/>
      <c r="AN61" s="376">
        <f t="shared" si="0"/>
        <v>0</v>
      </c>
      <c r="AO61" s="377"/>
      <c r="AP61" s="377"/>
      <c r="AQ61" s="100" t="s">
        <v>84</v>
      </c>
      <c r="AR61" s="101"/>
      <c r="AS61" s="102">
        <v>0</v>
      </c>
      <c r="AT61" s="103">
        <f t="shared" si="1"/>
        <v>0</v>
      </c>
      <c r="AU61" s="104">
        <f>'___401 - Osvětlení parkov...'!P81</f>
        <v>0</v>
      </c>
      <c r="AV61" s="103">
        <f>'___401 - Osvětlení parkov...'!J30</f>
        <v>0</v>
      </c>
      <c r="AW61" s="103">
        <f>'___401 - Osvětlení parkov...'!J31</f>
        <v>0</v>
      </c>
      <c r="AX61" s="103">
        <f>'___401 - Osvětlení parkov...'!J32</f>
        <v>0</v>
      </c>
      <c r="AY61" s="103">
        <f>'___401 - Osvětlení parkov...'!J33</f>
        <v>0</v>
      </c>
      <c r="AZ61" s="103">
        <f>'___401 - Osvětlení parkov...'!F30</f>
        <v>0</v>
      </c>
      <c r="BA61" s="103">
        <f>'___401 - Osvětlení parkov...'!F31</f>
        <v>0</v>
      </c>
      <c r="BB61" s="103">
        <f>'___401 - Osvětlení parkov...'!F32</f>
        <v>0</v>
      </c>
      <c r="BC61" s="103">
        <f>'___401 - Osvětlení parkov...'!F33</f>
        <v>0</v>
      </c>
      <c r="BD61" s="105">
        <f>'___401 - Osvětlení parkov...'!F34</f>
        <v>0</v>
      </c>
      <c r="BT61" s="106" t="s">
        <v>85</v>
      </c>
      <c r="BV61" s="106" t="s">
        <v>79</v>
      </c>
      <c r="BW61" s="106" t="s">
        <v>114</v>
      </c>
      <c r="BX61" s="106" t="s">
        <v>7</v>
      </c>
      <c r="CL61" s="106" t="s">
        <v>21</v>
      </c>
      <c r="CM61" s="106" t="s">
        <v>87</v>
      </c>
    </row>
    <row r="62" spans="1:91" s="5" customFormat="1" ht="31.5" customHeight="1">
      <c r="A62" s="96" t="s">
        <v>81</v>
      </c>
      <c r="B62" s="97"/>
      <c r="C62" s="98"/>
      <c r="D62" s="378" t="s">
        <v>115</v>
      </c>
      <c r="E62" s="378"/>
      <c r="F62" s="378"/>
      <c r="G62" s="378"/>
      <c r="H62" s="378"/>
      <c r="I62" s="99"/>
      <c r="J62" s="378" t="s">
        <v>116</v>
      </c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6">
        <f>'___402 - Osvětlení odtaho...'!J27</f>
        <v>0</v>
      </c>
      <c r="AH62" s="377"/>
      <c r="AI62" s="377"/>
      <c r="AJ62" s="377"/>
      <c r="AK62" s="377"/>
      <c r="AL62" s="377"/>
      <c r="AM62" s="377"/>
      <c r="AN62" s="376">
        <f t="shared" si="0"/>
        <v>0</v>
      </c>
      <c r="AO62" s="377"/>
      <c r="AP62" s="377"/>
      <c r="AQ62" s="100" t="s">
        <v>84</v>
      </c>
      <c r="AR62" s="101"/>
      <c r="AS62" s="102">
        <v>0</v>
      </c>
      <c r="AT62" s="103">
        <f t="shared" si="1"/>
        <v>0</v>
      </c>
      <c r="AU62" s="104">
        <f>'___402 - Osvětlení odtaho...'!P81</f>
        <v>0</v>
      </c>
      <c r="AV62" s="103">
        <f>'___402 - Osvětlení odtaho...'!J30</f>
        <v>0</v>
      </c>
      <c r="AW62" s="103">
        <f>'___402 - Osvětlení odtaho...'!J31</f>
        <v>0</v>
      </c>
      <c r="AX62" s="103">
        <f>'___402 - Osvětlení odtaho...'!J32</f>
        <v>0</v>
      </c>
      <c r="AY62" s="103">
        <f>'___402 - Osvětlení odtaho...'!J33</f>
        <v>0</v>
      </c>
      <c r="AZ62" s="103">
        <f>'___402 - Osvětlení odtaho...'!F30</f>
        <v>0</v>
      </c>
      <c r="BA62" s="103">
        <f>'___402 - Osvětlení odtaho...'!F31</f>
        <v>0</v>
      </c>
      <c r="BB62" s="103">
        <f>'___402 - Osvětlení odtaho...'!F32</f>
        <v>0</v>
      </c>
      <c r="BC62" s="103">
        <f>'___402 - Osvětlení odtaho...'!F33</f>
        <v>0</v>
      </c>
      <c r="BD62" s="105">
        <f>'___402 - Osvětlení odtaho...'!F34</f>
        <v>0</v>
      </c>
      <c r="BT62" s="106" t="s">
        <v>85</v>
      </c>
      <c r="BV62" s="106" t="s">
        <v>79</v>
      </c>
      <c r="BW62" s="106" t="s">
        <v>117</v>
      </c>
      <c r="BX62" s="106" t="s">
        <v>7</v>
      </c>
      <c r="CL62" s="106" t="s">
        <v>21</v>
      </c>
      <c r="CM62" s="106" t="s">
        <v>87</v>
      </c>
    </row>
    <row r="63" spans="1:91" s="5" customFormat="1" ht="31.5" customHeight="1">
      <c r="A63" s="96" t="s">
        <v>81</v>
      </c>
      <c r="B63" s="97"/>
      <c r="C63" s="98"/>
      <c r="D63" s="378" t="s">
        <v>118</v>
      </c>
      <c r="E63" s="378"/>
      <c r="F63" s="378"/>
      <c r="G63" s="378"/>
      <c r="H63" s="378"/>
      <c r="I63" s="99"/>
      <c r="J63" s="378" t="s">
        <v>119</v>
      </c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8"/>
      <c r="AF63" s="378"/>
      <c r="AG63" s="376">
        <f>'___403 - Elektrická přípo...'!J27</f>
        <v>0</v>
      </c>
      <c r="AH63" s="377"/>
      <c r="AI63" s="377"/>
      <c r="AJ63" s="377"/>
      <c r="AK63" s="377"/>
      <c r="AL63" s="377"/>
      <c r="AM63" s="377"/>
      <c r="AN63" s="376">
        <f t="shared" si="0"/>
        <v>0</v>
      </c>
      <c r="AO63" s="377"/>
      <c r="AP63" s="377"/>
      <c r="AQ63" s="100" t="s">
        <v>84</v>
      </c>
      <c r="AR63" s="101"/>
      <c r="AS63" s="102">
        <v>0</v>
      </c>
      <c r="AT63" s="103">
        <f t="shared" si="1"/>
        <v>0</v>
      </c>
      <c r="AU63" s="104">
        <f>'___403 - Elektrická přípo...'!P80</f>
        <v>0</v>
      </c>
      <c r="AV63" s="103">
        <f>'___403 - Elektrická přípo...'!J30</f>
        <v>0</v>
      </c>
      <c r="AW63" s="103">
        <f>'___403 - Elektrická přípo...'!J31</f>
        <v>0</v>
      </c>
      <c r="AX63" s="103">
        <f>'___403 - Elektrická přípo...'!J32</f>
        <v>0</v>
      </c>
      <c r="AY63" s="103">
        <f>'___403 - Elektrická přípo...'!J33</f>
        <v>0</v>
      </c>
      <c r="AZ63" s="103">
        <f>'___403 - Elektrická přípo...'!F30</f>
        <v>0</v>
      </c>
      <c r="BA63" s="103">
        <f>'___403 - Elektrická přípo...'!F31</f>
        <v>0</v>
      </c>
      <c r="BB63" s="103">
        <f>'___403 - Elektrická přípo...'!F32</f>
        <v>0</v>
      </c>
      <c r="BC63" s="103">
        <f>'___403 - Elektrická přípo...'!F33</f>
        <v>0</v>
      </c>
      <c r="BD63" s="105">
        <f>'___403 - Elektrická přípo...'!F34</f>
        <v>0</v>
      </c>
      <c r="BT63" s="106" t="s">
        <v>85</v>
      </c>
      <c r="BV63" s="106" t="s">
        <v>79</v>
      </c>
      <c r="BW63" s="106" t="s">
        <v>120</v>
      </c>
      <c r="BX63" s="106" t="s">
        <v>7</v>
      </c>
      <c r="CL63" s="106" t="s">
        <v>21</v>
      </c>
      <c r="CM63" s="106" t="s">
        <v>87</v>
      </c>
    </row>
    <row r="64" spans="1:91" s="5" customFormat="1" ht="31.5" customHeight="1">
      <c r="A64" s="96" t="s">
        <v>81</v>
      </c>
      <c r="B64" s="97"/>
      <c r="C64" s="98"/>
      <c r="D64" s="378" t="s">
        <v>121</v>
      </c>
      <c r="E64" s="378"/>
      <c r="F64" s="378"/>
      <c r="G64" s="378"/>
      <c r="H64" s="378"/>
      <c r="I64" s="99"/>
      <c r="J64" s="378" t="s">
        <v>122</v>
      </c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6">
        <f>'___404 - Přípojka sdělova...'!J27</f>
        <v>0</v>
      </c>
      <c r="AH64" s="377"/>
      <c r="AI64" s="377"/>
      <c r="AJ64" s="377"/>
      <c r="AK64" s="377"/>
      <c r="AL64" s="377"/>
      <c r="AM64" s="377"/>
      <c r="AN64" s="376">
        <f t="shared" si="0"/>
        <v>0</v>
      </c>
      <c r="AO64" s="377"/>
      <c r="AP64" s="377"/>
      <c r="AQ64" s="100" t="s">
        <v>84</v>
      </c>
      <c r="AR64" s="101"/>
      <c r="AS64" s="102">
        <v>0</v>
      </c>
      <c r="AT64" s="103">
        <f t="shared" si="1"/>
        <v>0</v>
      </c>
      <c r="AU64" s="104">
        <f>'___404 - Přípojka sdělova...'!P80</f>
        <v>0</v>
      </c>
      <c r="AV64" s="103">
        <f>'___404 - Přípojka sdělova...'!J30</f>
        <v>0</v>
      </c>
      <c r="AW64" s="103">
        <f>'___404 - Přípojka sdělova...'!J31</f>
        <v>0</v>
      </c>
      <c r="AX64" s="103">
        <f>'___404 - Přípojka sdělova...'!J32</f>
        <v>0</v>
      </c>
      <c r="AY64" s="103">
        <f>'___404 - Přípojka sdělova...'!J33</f>
        <v>0</v>
      </c>
      <c r="AZ64" s="103">
        <f>'___404 - Přípojka sdělova...'!F30</f>
        <v>0</v>
      </c>
      <c r="BA64" s="103">
        <f>'___404 - Přípojka sdělova...'!F31</f>
        <v>0</v>
      </c>
      <c r="BB64" s="103">
        <f>'___404 - Přípojka sdělova...'!F32</f>
        <v>0</v>
      </c>
      <c r="BC64" s="103">
        <f>'___404 - Přípojka sdělova...'!F33</f>
        <v>0</v>
      </c>
      <c r="BD64" s="105">
        <f>'___404 - Přípojka sdělova...'!F34</f>
        <v>0</v>
      </c>
      <c r="BT64" s="106" t="s">
        <v>85</v>
      </c>
      <c r="BV64" s="106" t="s">
        <v>79</v>
      </c>
      <c r="BW64" s="106" t="s">
        <v>123</v>
      </c>
      <c r="BX64" s="106" t="s">
        <v>7</v>
      </c>
      <c r="CL64" s="106" t="s">
        <v>21</v>
      </c>
      <c r="CM64" s="106" t="s">
        <v>87</v>
      </c>
    </row>
    <row r="65" spans="1:91" s="5" customFormat="1" ht="31.5" customHeight="1">
      <c r="A65" s="96" t="s">
        <v>81</v>
      </c>
      <c r="B65" s="97"/>
      <c r="C65" s="98"/>
      <c r="D65" s="378" t="s">
        <v>124</v>
      </c>
      <c r="E65" s="378"/>
      <c r="F65" s="378"/>
      <c r="G65" s="378"/>
      <c r="H65" s="378"/>
      <c r="I65" s="99"/>
      <c r="J65" s="378" t="s">
        <v>125</v>
      </c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6">
        <f>'___405 - Elektronický zab...'!J27</f>
        <v>0</v>
      </c>
      <c r="AH65" s="377"/>
      <c r="AI65" s="377"/>
      <c r="AJ65" s="377"/>
      <c r="AK65" s="377"/>
      <c r="AL65" s="377"/>
      <c r="AM65" s="377"/>
      <c r="AN65" s="376">
        <f t="shared" si="0"/>
        <v>0</v>
      </c>
      <c r="AO65" s="377"/>
      <c r="AP65" s="377"/>
      <c r="AQ65" s="100" t="s">
        <v>84</v>
      </c>
      <c r="AR65" s="101"/>
      <c r="AS65" s="102">
        <v>0</v>
      </c>
      <c r="AT65" s="103">
        <f t="shared" si="1"/>
        <v>0</v>
      </c>
      <c r="AU65" s="104">
        <f>'___405 - Elektronický zab...'!P81</f>
        <v>0</v>
      </c>
      <c r="AV65" s="103">
        <f>'___405 - Elektronický zab...'!J30</f>
        <v>0</v>
      </c>
      <c r="AW65" s="103">
        <f>'___405 - Elektronický zab...'!J31</f>
        <v>0</v>
      </c>
      <c r="AX65" s="103">
        <f>'___405 - Elektronický zab...'!J32</f>
        <v>0</v>
      </c>
      <c r="AY65" s="103">
        <f>'___405 - Elektronický zab...'!J33</f>
        <v>0</v>
      </c>
      <c r="AZ65" s="103">
        <f>'___405 - Elektronický zab...'!F30</f>
        <v>0</v>
      </c>
      <c r="BA65" s="103">
        <f>'___405 - Elektronický zab...'!F31</f>
        <v>0</v>
      </c>
      <c r="BB65" s="103">
        <f>'___405 - Elektronický zab...'!F32</f>
        <v>0</v>
      </c>
      <c r="BC65" s="103">
        <f>'___405 - Elektronický zab...'!F33</f>
        <v>0</v>
      </c>
      <c r="BD65" s="105">
        <f>'___405 - Elektronický zab...'!F34</f>
        <v>0</v>
      </c>
      <c r="BT65" s="106" t="s">
        <v>85</v>
      </c>
      <c r="BV65" s="106" t="s">
        <v>79</v>
      </c>
      <c r="BW65" s="106" t="s">
        <v>126</v>
      </c>
      <c r="BX65" s="106" t="s">
        <v>7</v>
      </c>
      <c r="CL65" s="106" t="s">
        <v>21</v>
      </c>
      <c r="CM65" s="106" t="s">
        <v>87</v>
      </c>
    </row>
    <row r="66" spans="1:91" s="5" customFormat="1" ht="31.5" customHeight="1">
      <c r="A66" s="96" t="s">
        <v>81</v>
      </c>
      <c r="B66" s="97"/>
      <c r="C66" s="98"/>
      <c r="D66" s="378" t="s">
        <v>127</v>
      </c>
      <c r="E66" s="378"/>
      <c r="F66" s="378"/>
      <c r="G66" s="378"/>
      <c r="H66" s="378"/>
      <c r="I66" s="99"/>
      <c r="J66" s="378" t="s">
        <v>128</v>
      </c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6">
        <f>'___406.1 - Přeložka kabel...'!J27</f>
        <v>0</v>
      </c>
      <c r="AH66" s="377"/>
      <c r="AI66" s="377"/>
      <c r="AJ66" s="377"/>
      <c r="AK66" s="377"/>
      <c r="AL66" s="377"/>
      <c r="AM66" s="377"/>
      <c r="AN66" s="376">
        <f t="shared" si="0"/>
        <v>0</v>
      </c>
      <c r="AO66" s="377"/>
      <c r="AP66" s="377"/>
      <c r="AQ66" s="100" t="s">
        <v>84</v>
      </c>
      <c r="AR66" s="101"/>
      <c r="AS66" s="102">
        <v>0</v>
      </c>
      <c r="AT66" s="103">
        <f t="shared" si="1"/>
        <v>0</v>
      </c>
      <c r="AU66" s="104">
        <f>'___406.1 - Přeložka kabel...'!P83</f>
        <v>0</v>
      </c>
      <c r="AV66" s="103">
        <f>'___406.1 - Přeložka kabel...'!J30</f>
        <v>0</v>
      </c>
      <c r="AW66" s="103">
        <f>'___406.1 - Přeložka kabel...'!J31</f>
        <v>0</v>
      </c>
      <c r="AX66" s="103">
        <f>'___406.1 - Přeložka kabel...'!J32</f>
        <v>0</v>
      </c>
      <c r="AY66" s="103">
        <f>'___406.1 - Přeložka kabel...'!J33</f>
        <v>0</v>
      </c>
      <c r="AZ66" s="103">
        <f>'___406.1 - Přeložka kabel...'!F30</f>
        <v>0</v>
      </c>
      <c r="BA66" s="103">
        <f>'___406.1 - Přeložka kabel...'!F31</f>
        <v>0</v>
      </c>
      <c r="BB66" s="103">
        <f>'___406.1 - Přeložka kabel...'!F32</f>
        <v>0</v>
      </c>
      <c r="BC66" s="103">
        <f>'___406.1 - Přeložka kabel...'!F33</f>
        <v>0</v>
      </c>
      <c r="BD66" s="105">
        <f>'___406.1 - Přeložka kabel...'!F34</f>
        <v>0</v>
      </c>
      <c r="BT66" s="106" t="s">
        <v>85</v>
      </c>
      <c r="BV66" s="106" t="s">
        <v>79</v>
      </c>
      <c r="BW66" s="106" t="s">
        <v>129</v>
      </c>
      <c r="BX66" s="106" t="s">
        <v>7</v>
      </c>
      <c r="CL66" s="106" t="s">
        <v>21</v>
      </c>
      <c r="CM66" s="106" t="s">
        <v>87</v>
      </c>
    </row>
    <row r="67" spans="1:91" s="5" customFormat="1" ht="31.5" customHeight="1">
      <c r="A67" s="96" t="s">
        <v>81</v>
      </c>
      <c r="B67" s="97"/>
      <c r="C67" s="98"/>
      <c r="D67" s="378" t="s">
        <v>130</v>
      </c>
      <c r="E67" s="378"/>
      <c r="F67" s="378"/>
      <c r="G67" s="378"/>
      <c r="H67" s="378"/>
      <c r="I67" s="99"/>
      <c r="J67" s="378" t="s">
        <v>131</v>
      </c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8"/>
      <c r="AF67" s="378"/>
      <c r="AG67" s="376">
        <f>'___406.2 - Přeložka kabel...'!J27</f>
        <v>0</v>
      </c>
      <c r="AH67" s="377"/>
      <c r="AI67" s="377"/>
      <c r="AJ67" s="377"/>
      <c r="AK67" s="377"/>
      <c r="AL67" s="377"/>
      <c r="AM67" s="377"/>
      <c r="AN67" s="376">
        <f t="shared" si="0"/>
        <v>0</v>
      </c>
      <c r="AO67" s="377"/>
      <c r="AP67" s="377"/>
      <c r="AQ67" s="100" t="s">
        <v>84</v>
      </c>
      <c r="AR67" s="101"/>
      <c r="AS67" s="102">
        <v>0</v>
      </c>
      <c r="AT67" s="103">
        <f t="shared" si="1"/>
        <v>0</v>
      </c>
      <c r="AU67" s="104">
        <f>'___406.2 - Přeložka kabel...'!P82</f>
        <v>0</v>
      </c>
      <c r="AV67" s="103">
        <f>'___406.2 - Přeložka kabel...'!J30</f>
        <v>0</v>
      </c>
      <c r="AW67" s="103">
        <f>'___406.2 - Přeložka kabel...'!J31</f>
        <v>0</v>
      </c>
      <c r="AX67" s="103">
        <f>'___406.2 - Přeložka kabel...'!J32</f>
        <v>0</v>
      </c>
      <c r="AY67" s="103">
        <f>'___406.2 - Přeložka kabel...'!J33</f>
        <v>0</v>
      </c>
      <c r="AZ67" s="103">
        <f>'___406.2 - Přeložka kabel...'!F30</f>
        <v>0</v>
      </c>
      <c r="BA67" s="103">
        <f>'___406.2 - Přeložka kabel...'!F31</f>
        <v>0</v>
      </c>
      <c r="BB67" s="103">
        <f>'___406.2 - Přeložka kabel...'!F32</f>
        <v>0</v>
      </c>
      <c r="BC67" s="103">
        <f>'___406.2 - Přeložka kabel...'!F33</f>
        <v>0</v>
      </c>
      <c r="BD67" s="105">
        <f>'___406.2 - Přeložka kabel...'!F34</f>
        <v>0</v>
      </c>
      <c r="BT67" s="106" t="s">
        <v>85</v>
      </c>
      <c r="BV67" s="106" t="s">
        <v>79</v>
      </c>
      <c r="BW67" s="106" t="s">
        <v>132</v>
      </c>
      <c r="BX67" s="106" t="s">
        <v>7</v>
      </c>
      <c r="CL67" s="106" t="s">
        <v>21</v>
      </c>
      <c r="CM67" s="106" t="s">
        <v>87</v>
      </c>
    </row>
    <row r="68" spans="1:91" s="5" customFormat="1" ht="31.5" customHeight="1">
      <c r="A68" s="96" t="s">
        <v>81</v>
      </c>
      <c r="B68" s="97"/>
      <c r="C68" s="98"/>
      <c r="D68" s="378" t="s">
        <v>133</v>
      </c>
      <c r="E68" s="378"/>
      <c r="F68" s="378"/>
      <c r="G68" s="378"/>
      <c r="H68" s="378"/>
      <c r="I68" s="99"/>
      <c r="J68" s="378" t="s">
        <v>134</v>
      </c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6">
        <f>'___407 - Přeložka kabelů ...'!J27</f>
        <v>0</v>
      </c>
      <c r="AH68" s="377"/>
      <c r="AI68" s="377"/>
      <c r="AJ68" s="377"/>
      <c r="AK68" s="377"/>
      <c r="AL68" s="377"/>
      <c r="AM68" s="377"/>
      <c r="AN68" s="376">
        <f t="shared" si="0"/>
        <v>0</v>
      </c>
      <c r="AO68" s="377"/>
      <c r="AP68" s="377"/>
      <c r="AQ68" s="100" t="s">
        <v>84</v>
      </c>
      <c r="AR68" s="101"/>
      <c r="AS68" s="102">
        <v>0</v>
      </c>
      <c r="AT68" s="103">
        <f t="shared" si="1"/>
        <v>0</v>
      </c>
      <c r="AU68" s="104">
        <f>'___407 - Přeložka kabelů ...'!P81</f>
        <v>0</v>
      </c>
      <c r="AV68" s="103">
        <f>'___407 - Přeložka kabelů ...'!J30</f>
        <v>0</v>
      </c>
      <c r="AW68" s="103">
        <f>'___407 - Přeložka kabelů ...'!J31</f>
        <v>0</v>
      </c>
      <c r="AX68" s="103">
        <f>'___407 - Přeložka kabelů ...'!J32</f>
        <v>0</v>
      </c>
      <c r="AY68" s="103">
        <f>'___407 - Přeložka kabelů ...'!J33</f>
        <v>0</v>
      </c>
      <c r="AZ68" s="103">
        <f>'___407 - Přeložka kabelů ...'!F30</f>
        <v>0</v>
      </c>
      <c r="BA68" s="103">
        <f>'___407 - Přeložka kabelů ...'!F31</f>
        <v>0</v>
      </c>
      <c r="BB68" s="103">
        <f>'___407 - Přeložka kabelů ...'!F32</f>
        <v>0</v>
      </c>
      <c r="BC68" s="103">
        <f>'___407 - Přeložka kabelů ...'!F33</f>
        <v>0</v>
      </c>
      <c r="BD68" s="105">
        <f>'___407 - Přeložka kabelů ...'!F34</f>
        <v>0</v>
      </c>
      <c r="BT68" s="106" t="s">
        <v>85</v>
      </c>
      <c r="BV68" s="106" t="s">
        <v>79</v>
      </c>
      <c r="BW68" s="106" t="s">
        <v>135</v>
      </c>
      <c r="BX68" s="106" t="s">
        <v>7</v>
      </c>
      <c r="CL68" s="106" t="s">
        <v>21</v>
      </c>
      <c r="CM68" s="106" t="s">
        <v>87</v>
      </c>
    </row>
    <row r="69" spans="1:91" s="5" customFormat="1" ht="47.25" customHeight="1">
      <c r="A69" s="96" t="s">
        <v>81</v>
      </c>
      <c r="B69" s="97"/>
      <c r="C69" s="98"/>
      <c r="D69" s="378" t="s">
        <v>136</v>
      </c>
      <c r="E69" s="378"/>
      <c r="F69" s="378"/>
      <c r="G69" s="378"/>
      <c r="H69" s="378"/>
      <c r="I69" s="99"/>
      <c r="J69" s="378" t="s">
        <v>137</v>
      </c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  <c r="AG69" s="376">
        <f>'___408 - Příprava pro nab...'!J27</f>
        <v>0</v>
      </c>
      <c r="AH69" s="377"/>
      <c r="AI69" s="377"/>
      <c r="AJ69" s="377"/>
      <c r="AK69" s="377"/>
      <c r="AL69" s="377"/>
      <c r="AM69" s="377"/>
      <c r="AN69" s="376">
        <f t="shared" si="0"/>
        <v>0</v>
      </c>
      <c r="AO69" s="377"/>
      <c r="AP69" s="377"/>
      <c r="AQ69" s="100" t="s">
        <v>84</v>
      </c>
      <c r="AR69" s="101"/>
      <c r="AS69" s="102">
        <v>0</v>
      </c>
      <c r="AT69" s="103">
        <f t="shared" si="1"/>
        <v>0</v>
      </c>
      <c r="AU69" s="104">
        <f>'___408 - Příprava pro nab...'!P80</f>
        <v>0</v>
      </c>
      <c r="AV69" s="103">
        <f>'___408 - Příprava pro nab...'!J30</f>
        <v>0</v>
      </c>
      <c r="AW69" s="103">
        <f>'___408 - Příprava pro nab...'!J31</f>
        <v>0</v>
      </c>
      <c r="AX69" s="103">
        <f>'___408 - Příprava pro nab...'!J32</f>
        <v>0</v>
      </c>
      <c r="AY69" s="103">
        <f>'___408 - Příprava pro nab...'!J33</f>
        <v>0</v>
      </c>
      <c r="AZ69" s="103">
        <f>'___408 - Příprava pro nab...'!F30</f>
        <v>0</v>
      </c>
      <c r="BA69" s="103">
        <f>'___408 - Příprava pro nab...'!F31</f>
        <v>0</v>
      </c>
      <c r="BB69" s="103">
        <f>'___408 - Příprava pro nab...'!F32</f>
        <v>0</v>
      </c>
      <c r="BC69" s="103">
        <f>'___408 - Příprava pro nab...'!F33</f>
        <v>0</v>
      </c>
      <c r="BD69" s="105">
        <f>'___408 - Příprava pro nab...'!F34</f>
        <v>0</v>
      </c>
      <c r="BT69" s="106" t="s">
        <v>85</v>
      </c>
      <c r="BV69" s="106" t="s">
        <v>79</v>
      </c>
      <c r="BW69" s="106" t="s">
        <v>138</v>
      </c>
      <c r="BX69" s="106" t="s">
        <v>7</v>
      </c>
      <c r="CL69" s="106" t="s">
        <v>21</v>
      </c>
      <c r="CM69" s="106" t="s">
        <v>87</v>
      </c>
    </row>
    <row r="70" spans="1:91" s="5" customFormat="1" ht="16.5" customHeight="1">
      <c r="A70" s="96" t="s">
        <v>81</v>
      </c>
      <c r="B70" s="97"/>
      <c r="C70" s="98"/>
      <c r="D70" s="378" t="s">
        <v>139</v>
      </c>
      <c r="E70" s="378"/>
      <c r="F70" s="378"/>
      <c r="G70" s="378"/>
      <c r="H70" s="378"/>
      <c r="I70" s="99"/>
      <c r="J70" s="378" t="s">
        <v>140</v>
      </c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8"/>
      <c r="AF70" s="378"/>
      <c r="AG70" s="376">
        <f>'___801 - Sadové úpravy'!J27</f>
        <v>0</v>
      </c>
      <c r="AH70" s="377"/>
      <c r="AI70" s="377"/>
      <c r="AJ70" s="377"/>
      <c r="AK70" s="377"/>
      <c r="AL70" s="377"/>
      <c r="AM70" s="377"/>
      <c r="AN70" s="376">
        <f t="shared" si="0"/>
        <v>0</v>
      </c>
      <c r="AO70" s="377"/>
      <c r="AP70" s="377"/>
      <c r="AQ70" s="100" t="s">
        <v>84</v>
      </c>
      <c r="AR70" s="101"/>
      <c r="AS70" s="102">
        <v>0</v>
      </c>
      <c r="AT70" s="103">
        <f t="shared" si="1"/>
        <v>0</v>
      </c>
      <c r="AU70" s="104">
        <f>'___801 - Sadové úpravy'!P82</f>
        <v>0</v>
      </c>
      <c r="AV70" s="103">
        <f>'___801 - Sadové úpravy'!J30</f>
        <v>0</v>
      </c>
      <c r="AW70" s="103">
        <f>'___801 - Sadové úpravy'!J31</f>
        <v>0</v>
      </c>
      <c r="AX70" s="103">
        <f>'___801 - Sadové úpravy'!J32</f>
        <v>0</v>
      </c>
      <c r="AY70" s="103">
        <f>'___801 - Sadové úpravy'!J33</f>
        <v>0</v>
      </c>
      <c r="AZ70" s="103">
        <f>'___801 - Sadové úpravy'!F30</f>
        <v>0</v>
      </c>
      <c r="BA70" s="103">
        <f>'___801 - Sadové úpravy'!F31</f>
        <v>0</v>
      </c>
      <c r="BB70" s="103">
        <f>'___801 - Sadové úpravy'!F32</f>
        <v>0</v>
      </c>
      <c r="BC70" s="103">
        <f>'___801 - Sadové úpravy'!F33</f>
        <v>0</v>
      </c>
      <c r="BD70" s="105">
        <f>'___801 - Sadové úpravy'!F34</f>
        <v>0</v>
      </c>
      <c r="BT70" s="106" t="s">
        <v>85</v>
      </c>
      <c r="BV70" s="106" t="s">
        <v>79</v>
      </c>
      <c r="BW70" s="106" t="s">
        <v>141</v>
      </c>
      <c r="BX70" s="106" t="s">
        <v>7</v>
      </c>
      <c r="CL70" s="106" t="s">
        <v>21</v>
      </c>
      <c r="CM70" s="106" t="s">
        <v>87</v>
      </c>
    </row>
    <row r="71" spans="1:91" s="5" customFormat="1" ht="16.5" customHeight="1">
      <c r="A71" s="96" t="s">
        <v>81</v>
      </c>
      <c r="B71" s="97"/>
      <c r="C71" s="98"/>
      <c r="D71" s="378" t="s">
        <v>142</v>
      </c>
      <c r="E71" s="378"/>
      <c r="F71" s="378"/>
      <c r="G71" s="378"/>
      <c r="H71" s="378"/>
      <c r="I71" s="99"/>
      <c r="J71" s="378" t="s">
        <v>143</v>
      </c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8"/>
      <c r="AF71" s="378"/>
      <c r="AG71" s="376">
        <f>'___802 - Odborná ochrana ...'!J27</f>
        <v>0</v>
      </c>
      <c r="AH71" s="377"/>
      <c r="AI71" s="377"/>
      <c r="AJ71" s="377"/>
      <c r="AK71" s="377"/>
      <c r="AL71" s="377"/>
      <c r="AM71" s="377"/>
      <c r="AN71" s="376">
        <f t="shared" si="0"/>
        <v>0</v>
      </c>
      <c r="AO71" s="377"/>
      <c r="AP71" s="377"/>
      <c r="AQ71" s="100" t="s">
        <v>84</v>
      </c>
      <c r="AR71" s="101"/>
      <c r="AS71" s="102">
        <v>0</v>
      </c>
      <c r="AT71" s="103">
        <f t="shared" si="1"/>
        <v>0</v>
      </c>
      <c r="AU71" s="104">
        <f>'___802 - Odborná ochrana ...'!P79</f>
        <v>0</v>
      </c>
      <c r="AV71" s="103">
        <f>'___802 - Odborná ochrana ...'!J30</f>
        <v>0</v>
      </c>
      <c r="AW71" s="103">
        <f>'___802 - Odborná ochrana ...'!J31</f>
        <v>0</v>
      </c>
      <c r="AX71" s="103">
        <f>'___802 - Odborná ochrana ...'!J32</f>
        <v>0</v>
      </c>
      <c r="AY71" s="103">
        <f>'___802 - Odborná ochrana ...'!J33</f>
        <v>0</v>
      </c>
      <c r="AZ71" s="103">
        <f>'___802 - Odborná ochrana ...'!F30</f>
        <v>0</v>
      </c>
      <c r="BA71" s="103">
        <f>'___802 - Odborná ochrana ...'!F31</f>
        <v>0</v>
      </c>
      <c r="BB71" s="103">
        <f>'___802 - Odborná ochrana ...'!F32</f>
        <v>0</v>
      </c>
      <c r="BC71" s="103">
        <f>'___802 - Odborná ochrana ...'!F33</f>
        <v>0</v>
      </c>
      <c r="BD71" s="105">
        <f>'___802 - Odborná ochrana ...'!F34</f>
        <v>0</v>
      </c>
      <c r="BT71" s="106" t="s">
        <v>85</v>
      </c>
      <c r="BV71" s="106" t="s">
        <v>79</v>
      </c>
      <c r="BW71" s="106" t="s">
        <v>144</v>
      </c>
      <c r="BX71" s="106" t="s">
        <v>7</v>
      </c>
      <c r="CL71" s="106" t="s">
        <v>21</v>
      </c>
      <c r="CM71" s="106" t="s">
        <v>87</v>
      </c>
    </row>
    <row r="72" spans="1:91" s="5" customFormat="1" ht="16.5" customHeight="1">
      <c r="A72" s="96" t="s">
        <v>81</v>
      </c>
      <c r="B72" s="97"/>
      <c r="C72" s="98"/>
      <c r="D72" s="378" t="s">
        <v>145</v>
      </c>
      <c r="E72" s="378"/>
      <c r="F72" s="378"/>
      <c r="G72" s="378"/>
      <c r="H72" s="378"/>
      <c r="I72" s="99"/>
      <c r="J72" s="378" t="s">
        <v>146</v>
      </c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6">
        <f>'___901 - Vedlejší rozpočt...'!J27</f>
        <v>0</v>
      </c>
      <c r="AH72" s="377"/>
      <c r="AI72" s="377"/>
      <c r="AJ72" s="377"/>
      <c r="AK72" s="377"/>
      <c r="AL72" s="377"/>
      <c r="AM72" s="377"/>
      <c r="AN72" s="376">
        <f t="shared" si="0"/>
        <v>0</v>
      </c>
      <c r="AO72" s="377"/>
      <c r="AP72" s="377"/>
      <c r="AQ72" s="100" t="s">
        <v>84</v>
      </c>
      <c r="AR72" s="101"/>
      <c r="AS72" s="102">
        <v>0</v>
      </c>
      <c r="AT72" s="103">
        <f t="shared" si="1"/>
        <v>0</v>
      </c>
      <c r="AU72" s="104">
        <f>'___901 - Vedlejší rozpočt...'!P82</f>
        <v>0</v>
      </c>
      <c r="AV72" s="103">
        <f>'___901 - Vedlejší rozpočt...'!J30</f>
        <v>0</v>
      </c>
      <c r="AW72" s="103">
        <f>'___901 - Vedlejší rozpočt...'!J31</f>
        <v>0</v>
      </c>
      <c r="AX72" s="103">
        <f>'___901 - Vedlejší rozpočt...'!J32</f>
        <v>0</v>
      </c>
      <c r="AY72" s="103">
        <f>'___901 - Vedlejší rozpočt...'!J33</f>
        <v>0</v>
      </c>
      <c r="AZ72" s="103">
        <f>'___901 - Vedlejší rozpočt...'!F30</f>
        <v>0</v>
      </c>
      <c r="BA72" s="103">
        <f>'___901 - Vedlejší rozpočt...'!F31</f>
        <v>0</v>
      </c>
      <c r="BB72" s="103">
        <f>'___901 - Vedlejší rozpočt...'!F32</f>
        <v>0</v>
      </c>
      <c r="BC72" s="103">
        <f>'___901 - Vedlejší rozpočt...'!F33</f>
        <v>0</v>
      </c>
      <c r="BD72" s="105">
        <f>'___901 - Vedlejší rozpočt...'!F34</f>
        <v>0</v>
      </c>
      <c r="BT72" s="106" t="s">
        <v>85</v>
      </c>
      <c r="BV72" s="106" t="s">
        <v>79</v>
      </c>
      <c r="BW72" s="106" t="s">
        <v>147</v>
      </c>
      <c r="BX72" s="106" t="s">
        <v>7</v>
      </c>
      <c r="CL72" s="106" t="s">
        <v>21</v>
      </c>
      <c r="CM72" s="106" t="s">
        <v>87</v>
      </c>
    </row>
    <row r="73" spans="1:91" s="5" customFormat="1" ht="16.5" customHeight="1">
      <c r="A73" s="96" t="s">
        <v>81</v>
      </c>
      <c r="B73" s="97"/>
      <c r="C73" s="98"/>
      <c r="D73" s="378" t="s">
        <v>148</v>
      </c>
      <c r="E73" s="378"/>
      <c r="F73" s="378"/>
      <c r="G73" s="378"/>
      <c r="H73" s="378"/>
      <c r="I73" s="99"/>
      <c r="J73" s="378" t="s">
        <v>149</v>
      </c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6">
        <f>'___902 - Ochrana pláně př...'!J27</f>
        <v>0</v>
      </c>
      <c r="AH73" s="377"/>
      <c r="AI73" s="377"/>
      <c r="AJ73" s="377"/>
      <c r="AK73" s="377"/>
      <c r="AL73" s="377"/>
      <c r="AM73" s="377"/>
      <c r="AN73" s="376">
        <f t="shared" si="0"/>
        <v>0</v>
      </c>
      <c r="AO73" s="377"/>
      <c r="AP73" s="377"/>
      <c r="AQ73" s="100" t="s">
        <v>84</v>
      </c>
      <c r="AR73" s="101"/>
      <c r="AS73" s="107">
        <v>0</v>
      </c>
      <c r="AT73" s="108">
        <f t="shared" si="1"/>
        <v>0</v>
      </c>
      <c r="AU73" s="109">
        <f>'___902 - Ochrana pláně př...'!P78</f>
        <v>0</v>
      </c>
      <c r="AV73" s="108">
        <f>'___902 - Ochrana pláně př...'!J30</f>
        <v>0</v>
      </c>
      <c r="AW73" s="108">
        <f>'___902 - Ochrana pláně př...'!J31</f>
        <v>0</v>
      </c>
      <c r="AX73" s="108">
        <f>'___902 - Ochrana pláně př...'!J32</f>
        <v>0</v>
      </c>
      <c r="AY73" s="108">
        <f>'___902 - Ochrana pláně př...'!J33</f>
        <v>0</v>
      </c>
      <c r="AZ73" s="108">
        <f>'___902 - Ochrana pláně př...'!F30</f>
        <v>0</v>
      </c>
      <c r="BA73" s="108">
        <f>'___902 - Ochrana pláně př...'!F31</f>
        <v>0</v>
      </c>
      <c r="BB73" s="108">
        <f>'___902 - Ochrana pláně př...'!F32</f>
        <v>0</v>
      </c>
      <c r="BC73" s="108">
        <f>'___902 - Ochrana pláně př...'!F33</f>
        <v>0</v>
      </c>
      <c r="BD73" s="110">
        <f>'___902 - Ochrana pláně př...'!F34</f>
        <v>0</v>
      </c>
      <c r="BT73" s="106" t="s">
        <v>85</v>
      </c>
      <c r="BV73" s="106" t="s">
        <v>79</v>
      </c>
      <c r="BW73" s="106" t="s">
        <v>150</v>
      </c>
      <c r="BX73" s="106" t="s">
        <v>7</v>
      </c>
      <c r="CL73" s="106" t="s">
        <v>21</v>
      </c>
      <c r="CM73" s="106" t="s">
        <v>87</v>
      </c>
    </row>
    <row r="74" spans="1:91" s="1" customFormat="1" ht="30" customHeight="1">
      <c r="B74" s="41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1"/>
    </row>
    <row r="75" spans="1:91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1"/>
    </row>
  </sheetData>
  <sheetProtection algorithmName="SHA-512" hashValue="Mqu/rGsCj3tCoMz09M5u97d7kr3Z1ptcNe616mChiKpLaGvSS2wyey3Rq6vrVYkbJhhLWR92cxvcfTmM/7dhPw==" saltValue="X/dVRLcWw4pxx8rj4B7onomxAY8vi0EKL0AYOeq6Q2THVzIxMYBfCbJvTKdMwMXqCcKtXij/InS/Cgia+btMow==" spinCount="100000" sheet="1" objects="1" scenarios="1" formatColumns="0" formatRows="0"/>
  <mergeCells count="125">
    <mergeCell ref="AN73:AP73"/>
    <mergeCell ref="AG73:AM73"/>
    <mergeCell ref="D73:H73"/>
    <mergeCell ref="J73:AF73"/>
    <mergeCell ref="AG51:AM51"/>
    <mergeCell ref="AN51:AP51"/>
    <mergeCell ref="AR2:BE2"/>
    <mergeCell ref="AN70:AP70"/>
    <mergeCell ref="AG70:AM70"/>
    <mergeCell ref="D70:H70"/>
    <mergeCell ref="J70:AF70"/>
    <mergeCell ref="AN71:AP71"/>
    <mergeCell ref="AG71:AM71"/>
    <mergeCell ref="D71:H71"/>
    <mergeCell ref="J71:AF71"/>
    <mergeCell ref="AN72:AP72"/>
    <mergeCell ref="AG72:AM72"/>
    <mergeCell ref="D72:H72"/>
    <mergeCell ref="J72:AF72"/>
    <mergeCell ref="AN67:AP67"/>
    <mergeCell ref="AG67:AM67"/>
    <mergeCell ref="D67:H67"/>
    <mergeCell ref="J67:AF67"/>
    <mergeCell ref="AN68:AP68"/>
    <mergeCell ref="AG68:AM68"/>
    <mergeCell ref="D68:H68"/>
    <mergeCell ref="J68:AF68"/>
    <mergeCell ref="AN69:AP69"/>
    <mergeCell ref="AG69:AM69"/>
    <mergeCell ref="D69:H69"/>
    <mergeCell ref="J69:AF69"/>
    <mergeCell ref="AN64:AP64"/>
    <mergeCell ref="AG64:AM64"/>
    <mergeCell ref="D64:H64"/>
    <mergeCell ref="J64:AF64"/>
    <mergeCell ref="AN65:AP65"/>
    <mergeCell ref="AG65:AM65"/>
    <mergeCell ref="D65:H65"/>
    <mergeCell ref="J65:AF65"/>
    <mergeCell ref="AN66:AP66"/>
    <mergeCell ref="AG66:AM66"/>
    <mergeCell ref="D66:H66"/>
    <mergeCell ref="J66:AF66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___001_II - Příprava stav...'!C2" display="/"/>
    <hyperlink ref="A53" location="'___101 - Komunikace - par...'!C2" display="/"/>
    <hyperlink ref="A54" location="'___102 - Komunikace - odt...'!C2" display="/"/>
    <hyperlink ref="A55" location="'___201 - Opěrná zeď (Sprá...'!C2" display="/"/>
    <hyperlink ref="A56" location="'___301.1 - Kanalizační př...'!C2" display="/"/>
    <hyperlink ref="A57" location="'___301.2 - Kanalizační př...'!C2" display="/"/>
    <hyperlink ref="A58" location="'___302.1 - Vodovodní příp...'!C2" display="/"/>
    <hyperlink ref="A59" location="'___302.2 - Vodovodní příp...'!C2" display="/"/>
    <hyperlink ref="A60" location="'___303 - Hospodaření se s...'!C2" display="/"/>
    <hyperlink ref="A61" location="'___401 - Osvětlení parkov...'!C2" display="/"/>
    <hyperlink ref="A62" location="'___402 - Osvětlení odtaho...'!C2" display="/"/>
    <hyperlink ref="A63" location="'___403 - Elektrická přípo...'!C2" display="/"/>
    <hyperlink ref="A64" location="'___404 - Přípojka sdělova...'!C2" display="/"/>
    <hyperlink ref="A65" location="'___405 - Elektronický zab...'!C2" display="/"/>
    <hyperlink ref="A66" location="'___406.1 - Přeložka kabel...'!C2" display="/"/>
    <hyperlink ref="A67" location="'___406.2 - Přeložka kabel...'!C2" display="/"/>
    <hyperlink ref="A68" location="'___407 - Přeložka kabelů ...'!C2" display="/"/>
    <hyperlink ref="A69" location="'___408 - Příprava pro nab...'!C2" display="/"/>
    <hyperlink ref="A70" location="'___801 - Sadové úpravy'!C2" display="/"/>
    <hyperlink ref="A71" location="'___802 - Odborná ochrana ...'!C2" display="/"/>
    <hyperlink ref="A72" location="'___901 - Vedlejší rozpočt...'!C2" display="/"/>
    <hyperlink ref="A73" location="'___902 - Ochrana pláně př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111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1906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ROUND(J92,2)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ROUND(SUM(BE92:BE521), 2)</f>
        <v>0</v>
      </c>
      <c r="G30" s="42"/>
      <c r="H30" s="42"/>
      <c r="I30" s="131">
        <v>0.21</v>
      </c>
      <c r="J30" s="130">
        <f>ROUND(ROUND((SUM(BE92:BE521)),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ROUND(SUM(BF92:BF521), 2)</f>
        <v>0</v>
      </c>
      <c r="G31" s="42"/>
      <c r="H31" s="42"/>
      <c r="I31" s="131">
        <v>0.15</v>
      </c>
      <c r="J31" s="130">
        <f>ROUND(ROUND((SUM(BF92:BF521)),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ROUND(SUM(BG92:BG521),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ROUND(SUM(BH92:BH521),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ROUND(SUM(BI92:BI521),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___303 - Hospodaření se srážkovými vodami (TSK hl. m. Prahy, a.s.)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J92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164</v>
      </c>
      <c r="E57" s="152"/>
      <c r="F57" s="152"/>
      <c r="G57" s="152"/>
      <c r="H57" s="152"/>
      <c r="I57" s="153"/>
      <c r="J57" s="154">
        <f>J93</f>
        <v>0</v>
      </c>
      <c r="K57" s="155"/>
    </row>
    <row r="58" spans="2:47" s="8" customFormat="1" ht="19.899999999999999" customHeight="1">
      <c r="B58" s="156"/>
      <c r="C58" s="157"/>
      <c r="D58" s="158" t="s">
        <v>165</v>
      </c>
      <c r="E58" s="159"/>
      <c r="F58" s="159"/>
      <c r="G58" s="159"/>
      <c r="H58" s="159"/>
      <c r="I58" s="160"/>
      <c r="J58" s="161">
        <f>J94</f>
        <v>0</v>
      </c>
      <c r="K58" s="162"/>
    </row>
    <row r="59" spans="2:47" s="8" customFormat="1" ht="19.899999999999999" customHeight="1">
      <c r="B59" s="156"/>
      <c r="C59" s="157"/>
      <c r="D59" s="158" t="s">
        <v>377</v>
      </c>
      <c r="E59" s="159"/>
      <c r="F59" s="159"/>
      <c r="G59" s="159"/>
      <c r="H59" s="159"/>
      <c r="I59" s="160"/>
      <c r="J59" s="161">
        <f>J203</f>
        <v>0</v>
      </c>
      <c r="K59" s="162"/>
    </row>
    <row r="60" spans="2:47" s="8" customFormat="1" ht="19.899999999999999" customHeight="1">
      <c r="B60" s="156"/>
      <c r="C60" s="157"/>
      <c r="D60" s="158" t="s">
        <v>1239</v>
      </c>
      <c r="E60" s="159"/>
      <c r="F60" s="159"/>
      <c r="G60" s="159"/>
      <c r="H60" s="159"/>
      <c r="I60" s="160"/>
      <c r="J60" s="161">
        <f>J226</f>
        <v>0</v>
      </c>
      <c r="K60" s="162"/>
    </row>
    <row r="61" spans="2:47" s="8" customFormat="1" ht="19.899999999999999" customHeight="1">
      <c r="B61" s="156"/>
      <c r="C61" s="157"/>
      <c r="D61" s="158" t="s">
        <v>166</v>
      </c>
      <c r="E61" s="159"/>
      <c r="F61" s="159"/>
      <c r="G61" s="159"/>
      <c r="H61" s="159"/>
      <c r="I61" s="160"/>
      <c r="J61" s="161">
        <f>J254</f>
        <v>0</v>
      </c>
      <c r="K61" s="162"/>
    </row>
    <row r="62" spans="2:47" s="8" customFormat="1" ht="19.899999999999999" customHeight="1">
      <c r="B62" s="156"/>
      <c r="C62" s="157"/>
      <c r="D62" s="158" t="s">
        <v>167</v>
      </c>
      <c r="E62" s="159"/>
      <c r="F62" s="159"/>
      <c r="G62" s="159"/>
      <c r="H62" s="159"/>
      <c r="I62" s="160"/>
      <c r="J62" s="161">
        <f>J422</f>
        <v>0</v>
      </c>
      <c r="K62" s="162"/>
    </row>
    <row r="63" spans="2:47" s="8" customFormat="1" ht="19.899999999999999" customHeight="1">
      <c r="B63" s="156"/>
      <c r="C63" s="157"/>
      <c r="D63" s="158" t="s">
        <v>168</v>
      </c>
      <c r="E63" s="159"/>
      <c r="F63" s="159"/>
      <c r="G63" s="159"/>
      <c r="H63" s="159"/>
      <c r="I63" s="160"/>
      <c r="J63" s="161">
        <f>J447</f>
        <v>0</v>
      </c>
      <c r="K63" s="162"/>
    </row>
    <row r="64" spans="2:47" s="8" customFormat="1" ht="19.899999999999999" customHeight="1">
      <c r="B64" s="156"/>
      <c r="C64" s="157"/>
      <c r="D64" s="158" t="s">
        <v>386</v>
      </c>
      <c r="E64" s="159"/>
      <c r="F64" s="159"/>
      <c r="G64" s="159"/>
      <c r="H64" s="159"/>
      <c r="I64" s="160"/>
      <c r="J64" s="161">
        <f>J454</f>
        <v>0</v>
      </c>
      <c r="K64" s="162"/>
    </row>
    <row r="65" spans="2:12" s="8" customFormat="1" ht="19.899999999999999" customHeight="1">
      <c r="B65" s="156"/>
      <c r="C65" s="157"/>
      <c r="D65" s="158" t="s">
        <v>1907</v>
      </c>
      <c r="E65" s="159"/>
      <c r="F65" s="159"/>
      <c r="G65" s="159"/>
      <c r="H65" s="159"/>
      <c r="I65" s="160"/>
      <c r="J65" s="161">
        <f>J461</f>
        <v>0</v>
      </c>
      <c r="K65" s="162"/>
    </row>
    <row r="66" spans="2:12" s="7" customFormat="1" ht="24.95" customHeight="1">
      <c r="B66" s="149"/>
      <c r="C66" s="150"/>
      <c r="D66" s="151" t="s">
        <v>169</v>
      </c>
      <c r="E66" s="152"/>
      <c r="F66" s="152"/>
      <c r="G66" s="152"/>
      <c r="H66" s="152"/>
      <c r="I66" s="153"/>
      <c r="J66" s="154">
        <f>J475</f>
        <v>0</v>
      </c>
      <c r="K66" s="155"/>
    </row>
    <row r="67" spans="2:12" s="8" customFormat="1" ht="19.899999999999999" customHeight="1">
      <c r="B67" s="156"/>
      <c r="C67" s="157"/>
      <c r="D67" s="158" t="s">
        <v>1240</v>
      </c>
      <c r="E67" s="159"/>
      <c r="F67" s="159"/>
      <c r="G67" s="159"/>
      <c r="H67" s="159"/>
      <c r="I67" s="160"/>
      <c r="J67" s="161">
        <f>J476</f>
        <v>0</v>
      </c>
      <c r="K67" s="162"/>
    </row>
    <row r="68" spans="2:12" s="8" customFormat="1" ht="19.899999999999999" customHeight="1">
      <c r="B68" s="156"/>
      <c r="C68" s="157"/>
      <c r="D68" s="158" t="s">
        <v>170</v>
      </c>
      <c r="E68" s="159"/>
      <c r="F68" s="159"/>
      <c r="G68" s="159"/>
      <c r="H68" s="159"/>
      <c r="I68" s="160"/>
      <c r="J68" s="161">
        <f>J486</f>
        <v>0</v>
      </c>
      <c r="K68" s="162"/>
    </row>
    <row r="69" spans="2:12" s="8" customFormat="1" ht="19.899999999999999" customHeight="1">
      <c r="B69" s="156"/>
      <c r="C69" s="157"/>
      <c r="D69" s="158" t="s">
        <v>1908</v>
      </c>
      <c r="E69" s="159"/>
      <c r="F69" s="159"/>
      <c r="G69" s="159"/>
      <c r="H69" s="159"/>
      <c r="I69" s="160"/>
      <c r="J69" s="161">
        <f>J496</f>
        <v>0</v>
      </c>
      <c r="K69" s="162"/>
    </row>
    <row r="70" spans="2:12" s="7" customFormat="1" ht="24.95" customHeight="1">
      <c r="B70" s="149"/>
      <c r="C70" s="150"/>
      <c r="D70" s="151" t="s">
        <v>389</v>
      </c>
      <c r="E70" s="152"/>
      <c r="F70" s="152"/>
      <c r="G70" s="152"/>
      <c r="H70" s="152"/>
      <c r="I70" s="153"/>
      <c r="J70" s="154">
        <f>J507</f>
        <v>0</v>
      </c>
      <c r="K70" s="155"/>
    </row>
    <row r="71" spans="2:12" s="8" customFormat="1" ht="19.899999999999999" customHeight="1">
      <c r="B71" s="156"/>
      <c r="C71" s="157"/>
      <c r="D71" s="158" t="s">
        <v>390</v>
      </c>
      <c r="E71" s="159"/>
      <c r="F71" s="159"/>
      <c r="G71" s="159"/>
      <c r="H71" s="159"/>
      <c r="I71" s="160"/>
      <c r="J71" s="161">
        <f>J508</f>
        <v>0</v>
      </c>
      <c r="K71" s="162"/>
    </row>
    <row r="72" spans="2:12" s="7" customFormat="1" ht="24.95" customHeight="1">
      <c r="B72" s="149"/>
      <c r="C72" s="150"/>
      <c r="D72" s="151" t="s">
        <v>391</v>
      </c>
      <c r="E72" s="152"/>
      <c r="F72" s="152"/>
      <c r="G72" s="152"/>
      <c r="H72" s="152"/>
      <c r="I72" s="153"/>
      <c r="J72" s="154">
        <f>J512</f>
        <v>0</v>
      </c>
      <c r="K72" s="155"/>
    </row>
    <row r="73" spans="2:12" s="1" customFormat="1" ht="21.75" customHeight="1">
      <c r="B73" s="41"/>
      <c r="C73" s="42"/>
      <c r="D73" s="42"/>
      <c r="E73" s="42"/>
      <c r="F73" s="42"/>
      <c r="G73" s="42"/>
      <c r="H73" s="42"/>
      <c r="I73" s="118"/>
      <c r="J73" s="42"/>
      <c r="K73" s="45"/>
    </row>
    <row r="74" spans="2:12" s="1" customFormat="1" ht="6.95" customHeight="1">
      <c r="B74" s="56"/>
      <c r="C74" s="57"/>
      <c r="D74" s="57"/>
      <c r="E74" s="57"/>
      <c r="F74" s="57"/>
      <c r="G74" s="57"/>
      <c r="H74" s="57"/>
      <c r="I74" s="139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42"/>
      <c r="J78" s="60"/>
      <c r="K78" s="60"/>
      <c r="L78" s="61"/>
    </row>
    <row r="79" spans="2:12" s="1" customFormat="1" ht="36.950000000000003" customHeight="1">
      <c r="B79" s="41"/>
      <c r="C79" s="62" t="s">
        <v>171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14.45" customHeight="1">
      <c r="B81" s="41"/>
      <c r="C81" s="65" t="s">
        <v>18</v>
      </c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 ht="16.5" customHeight="1">
      <c r="B82" s="41"/>
      <c r="C82" s="63"/>
      <c r="D82" s="63"/>
      <c r="E82" s="387" t="str">
        <f>E7</f>
        <v>Sdružené parkoviště Jankovcova, Praha 7</v>
      </c>
      <c r="F82" s="388"/>
      <c r="G82" s="388"/>
      <c r="H82" s="388"/>
      <c r="I82" s="163"/>
      <c r="J82" s="63"/>
      <c r="K82" s="63"/>
      <c r="L82" s="61"/>
    </row>
    <row r="83" spans="2:65" s="1" customFormat="1" ht="14.45" customHeight="1">
      <c r="B83" s="41"/>
      <c r="C83" s="65" t="s">
        <v>157</v>
      </c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1" customFormat="1" ht="17.25" customHeight="1">
      <c r="B84" s="41"/>
      <c r="C84" s="63"/>
      <c r="D84" s="63"/>
      <c r="E84" s="362" t="str">
        <f>E9</f>
        <v>___303 - Hospodaření se srážkovými vodami (TSK hl. m. Prahy, a.s.)</v>
      </c>
      <c r="F84" s="389"/>
      <c r="G84" s="389"/>
      <c r="H84" s="389"/>
      <c r="I84" s="163"/>
      <c r="J84" s="63"/>
      <c r="K84" s="63"/>
      <c r="L84" s="61"/>
    </row>
    <row r="85" spans="2:65" s="1" customFormat="1" ht="6.95" customHeight="1">
      <c r="B85" s="41"/>
      <c r="C85" s="63"/>
      <c r="D85" s="63"/>
      <c r="E85" s="63"/>
      <c r="F85" s="63"/>
      <c r="G85" s="63"/>
      <c r="H85" s="63"/>
      <c r="I85" s="163"/>
      <c r="J85" s="63"/>
      <c r="K85" s="63"/>
      <c r="L85" s="61"/>
    </row>
    <row r="86" spans="2:65" s="1" customFormat="1" ht="18" customHeight="1">
      <c r="B86" s="41"/>
      <c r="C86" s="65" t="s">
        <v>24</v>
      </c>
      <c r="D86" s="63"/>
      <c r="E86" s="63"/>
      <c r="F86" s="164" t="str">
        <f>F12</f>
        <v>Praha 7</v>
      </c>
      <c r="G86" s="63"/>
      <c r="H86" s="63"/>
      <c r="I86" s="165" t="s">
        <v>26</v>
      </c>
      <c r="J86" s="73" t="str">
        <f>IF(J12="","",J12)</f>
        <v>19. 3. 2018</v>
      </c>
      <c r="K86" s="63"/>
      <c r="L86" s="61"/>
    </row>
    <row r="87" spans="2:65" s="1" customFormat="1" ht="6.9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65" s="1" customFormat="1">
      <c r="B88" s="41"/>
      <c r="C88" s="65" t="s">
        <v>28</v>
      </c>
      <c r="D88" s="63"/>
      <c r="E88" s="63"/>
      <c r="F88" s="164" t="str">
        <f>E15</f>
        <v>Technická správa komunikací hl. m. Prahy, a.s.</v>
      </c>
      <c r="G88" s="63"/>
      <c r="H88" s="63"/>
      <c r="I88" s="165" t="s">
        <v>36</v>
      </c>
      <c r="J88" s="164" t="str">
        <f>E21</f>
        <v>Sinpps s.r.o.</v>
      </c>
      <c r="K88" s="63"/>
      <c r="L88" s="61"/>
    </row>
    <row r="89" spans="2:65" s="1" customFormat="1" ht="14.45" customHeight="1">
      <c r="B89" s="41"/>
      <c r="C89" s="65" t="s">
        <v>34</v>
      </c>
      <c r="D89" s="63"/>
      <c r="E89" s="63"/>
      <c r="F89" s="164" t="str">
        <f>IF(E18="","",E18)</f>
        <v/>
      </c>
      <c r="G89" s="63"/>
      <c r="H89" s="63"/>
      <c r="I89" s="163"/>
      <c r="J89" s="63"/>
      <c r="K89" s="63"/>
      <c r="L89" s="61"/>
    </row>
    <row r="90" spans="2:65" s="1" customFormat="1" ht="10.35" customHeight="1">
      <c r="B90" s="41"/>
      <c r="C90" s="63"/>
      <c r="D90" s="63"/>
      <c r="E90" s="63"/>
      <c r="F90" s="63"/>
      <c r="G90" s="63"/>
      <c r="H90" s="63"/>
      <c r="I90" s="163"/>
      <c r="J90" s="63"/>
      <c r="K90" s="63"/>
      <c r="L90" s="61"/>
    </row>
    <row r="91" spans="2:65" s="9" customFormat="1" ht="29.25" customHeight="1">
      <c r="B91" s="166"/>
      <c r="C91" s="167" t="s">
        <v>172</v>
      </c>
      <c r="D91" s="168" t="s">
        <v>62</v>
      </c>
      <c r="E91" s="168" t="s">
        <v>58</v>
      </c>
      <c r="F91" s="168" t="s">
        <v>173</v>
      </c>
      <c r="G91" s="168" t="s">
        <v>174</v>
      </c>
      <c r="H91" s="168" t="s">
        <v>175</v>
      </c>
      <c r="I91" s="169" t="s">
        <v>176</v>
      </c>
      <c r="J91" s="168" t="s">
        <v>161</v>
      </c>
      <c r="K91" s="170" t="s">
        <v>177</v>
      </c>
      <c r="L91" s="171"/>
      <c r="M91" s="81" t="s">
        <v>178</v>
      </c>
      <c r="N91" s="82" t="s">
        <v>47</v>
      </c>
      <c r="O91" s="82" t="s">
        <v>179</v>
      </c>
      <c r="P91" s="82" t="s">
        <v>180</v>
      </c>
      <c r="Q91" s="82" t="s">
        <v>181</v>
      </c>
      <c r="R91" s="82" t="s">
        <v>182</v>
      </c>
      <c r="S91" s="82" t="s">
        <v>183</v>
      </c>
      <c r="T91" s="83" t="s">
        <v>184</v>
      </c>
    </row>
    <row r="92" spans="2:65" s="1" customFormat="1" ht="29.25" customHeight="1">
      <c r="B92" s="41"/>
      <c r="C92" s="87" t="s">
        <v>162</v>
      </c>
      <c r="D92" s="63"/>
      <c r="E92" s="63"/>
      <c r="F92" s="63"/>
      <c r="G92" s="63"/>
      <c r="H92" s="63"/>
      <c r="I92" s="163"/>
      <c r="J92" s="172">
        <f>BK92</f>
        <v>0</v>
      </c>
      <c r="K92" s="63"/>
      <c r="L92" s="61"/>
      <c r="M92" s="84"/>
      <c r="N92" s="85"/>
      <c r="O92" s="85"/>
      <c r="P92" s="173">
        <f>P93+P475+P507+P512</f>
        <v>0</v>
      </c>
      <c r="Q92" s="85"/>
      <c r="R92" s="173">
        <f>R93+R475+R507+R512</f>
        <v>267.41279329000002</v>
      </c>
      <c r="S92" s="85"/>
      <c r="T92" s="174">
        <f>T93+T475+T507+T512</f>
        <v>315.43979999999999</v>
      </c>
      <c r="AT92" s="24" t="s">
        <v>76</v>
      </c>
      <c r="AU92" s="24" t="s">
        <v>163</v>
      </c>
      <c r="BK92" s="175">
        <f>BK93+BK475+BK507+BK512</f>
        <v>0</v>
      </c>
    </row>
    <row r="93" spans="2:65" s="10" customFormat="1" ht="37.35" customHeight="1">
      <c r="B93" s="176"/>
      <c r="C93" s="177"/>
      <c r="D93" s="178" t="s">
        <v>76</v>
      </c>
      <c r="E93" s="179" t="s">
        <v>185</v>
      </c>
      <c r="F93" s="179" t="s">
        <v>186</v>
      </c>
      <c r="G93" s="177"/>
      <c r="H93" s="177"/>
      <c r="I93" s="180"/>
      <c r="J93" s="181">
        <f>BK93</f>
        <v>0</v>
      </c>
      <c r="K93" s="177"/>
      <c r="L93" s="182"/>
      <c r="M93" s="183"/>
      <c r="N93" s="184"/>
      <c r="O93" s="184"/>
      <c r="P93" s="185">
        <f>P94+P203+P226+P254+P422+P447+P454+P461</f>
        <v>0</v>
      </c>
      <c r="Q93" s="184"/>
      <c r="R93" s="185">
        <f>R94+R203+R226+R254+R422+R447+R454+R461</f>
        <v>266.25549829000005</v>
      </c>
      <c r="S93" s="184"/>
      <c r="T93" s="186">
        <f>T94+T203+T226+T254+T422+T447+T454+T461</f>
        <v>315.43979999999999</v>
      </c>
      <c r="AR93" s="187" t="s">
        <v>85</v>
      </c>
      <c r="AT93" s="188" t="s">
        <v>76</v>
      </c>
      <c r="AU93" s="188" t="s">
        <v>77</v>
      </c>
      <c r="AY93" s="187" t="s">
        <v>187</v>
      </c>
      <c r="BK93" s="189">
        <f>BK94+BK203+BK226+BK254+BK422+BK447+BK454+BK461</f>
        <v>0</v>
      </c>
    </row>
    <row r="94" spans="2:65" s="10" customFormat="1" ht="19.899999999999999" customHeight="1">
      <c r="B94" s="176"/>
      <c r="C94" s="177"/>
      <c r="D94" s="178" t="s">
        <v>76</v>
      </c>
      <c r="E94" s="190" t="s">
        <v>85</v>
      </c>
      <c r="F94" s="190" t="s">
        <v>188</v>
      </c>
      <c r="G94" s="177"/>
      <c r="H94" s="177"/>
      <c r="I94" s="180"/>
      <c r="J94" s="191">
        <f>BK94</f>
        <v>0</v>
      </c>
      <c r="K94" s="177"/>
      <c r="L94" s="182"/>
      <c r="M94" s="183"/>
      <c r="N94" s="184"/>
      <c r="O94" s="184"/>
      <c r="P94" s="185">
        <f>SUM(P95:P202)</f>
        <v>0</v>
      </c>
      <c r="Q94" s="184"/>
      <c r="R94" s="185">
        <f>SUM(R95:R202)</f>
        <v>0.71531260000000008</v>
      </c>
      <c r="S94" s="184"/>
      <c r="T94" s="186">
        <f>SUM(T95:T202)</f>
        <v>314.875</v>
      </c>
      <c r="AR94" s="187" t="s">
        <v>85</v>
      </c>
      <c r="AT94" s="188" t="s">
        <v>76</v>
      </c>
      <c r="AU94" s="188" t="s">
        <v>85</v>
      </c>
      <c r="AY94" s="187" t="s">
        <v>187</v>
      </c>
      <c r="BK94" s="189">
        <f>SUM(BK95:BK202)</f>
        <v>0</v>
      </c>
    </row>
    <row r="95" spans="2:65" s="1" customFormat="1" ht="25.5" customHeight="1">
      <c r="B95" s="41"/>
      <c r="C95" s="192" t="s">
        <v>85</v>
      </c>
      <c r="D95" s="192" t="s">
        <v>189</v>
      </c>
      <c r="E95" s="193" t="s">
        <v>1909</v>
      </c>
      <c r="F95" s="194" t="s">
        <v>1910</v>
      </c>
      <c r="G95" s="195" t="s">
        <v>202</v>
      </c>
      <c r="H95" s="196">
        <v>385</v>
      </c>
      <c r="I95" s="197"/>
      <c r="J95" s="198">
        <f>ROUND(I95*H95,2)</f>
        <v>0</v>
      </c>
      <c r="K95" s="194" t="s">
        <v>193</v>
      </c>
      <c r="L95" s="61"/>
      <c r="M95" s="199" t="s">
        <v>21</v>
      </c>
      <c r="N95" s="200" t="s">
        <v>48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0.625</v>
      </c>
      <c r="T95" s="202">
        <f>S95*H95</f>
        <v>240.625</v>
      </c>
      <c r="AR95" s="24" t="s">
        <v>194</v>
      </c>
      <c r="AT95" s="24" t="s">
        <v>189</v>
      </c>
      <c r="AU95" s="24" t="s">
        <v>87</v>
      </c>
      <c r="AY95" s="24" t="s">
        <v>187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85</v>
      </c>
      <c r="BK95" s="203">
        <f>ROUND(I95*H95,2)</f>
        <v>0</v>
      </c>
      <c r="BL95" s="24" t="s">
        <v>194</v>
      </c>
      <c r="BM95" s="24" t="s">
        <v>1911</v>
      </c>
    </row>
    <row r="96" spans="2:65" s="11" customFormat="1" ht="13.5">
      <c r="B96" s="204"/>
      <c r="C96" s="205"/>
      <c r="D96" s="206" t="s">
        <v>223</v>
      </c>
      <c r="E96" s="207" t="s">
        <v>21</v>
      </c>
      <c r="F96" s="208" t="s">
        <v>1912</v>
      </c>
      <c r="G96" s="205"/>
      <c r="H96" s="209">
        <v>385</v>
      </c>
      <c r="I96" s="210"/>
      <c r="J96" s="205"/>
      <c r="K96" s="205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223</v>
      </c>
      <c r="AU96" s="215" t="s">
        <v>87</v>
      </c>
      <c r="AV96" s="11" t="s">
        <v>87</v>
      </c>
      <c r="AW96" s="11" t="s">
        <v>40</v>
      </c>
      <c r="AX96" s="11" t="s">
        <v>77</v>
      </c>
      <c r="AY96" s="215" t="s">
        <v>187</v>
      </c>
    </row>
    <row r="97" spans="2:65" s="14" customFormat="1" ht="13.5">
      <c r="B97" s="251"/>
      <c r="C97" s="252"/>
      <c r="D97" s="206" t="s">
        <v>223</v>
      </c>
      <c r="E97" s="253" t="s">
        <v>21</v>
      </c>
      <c r="F97" s="254" t="s">
        <v>1374</v>
      </c>
      <c r="G97" s="252"/>
      <c r="H97" s="255">
        <v>385</v>
      </c>
      <c r="I97" s="256"/>
      <c r="J97" s="252"/>
      <c r="K97" s="252"/>
      <c r="L97" s="257"/>
      <c r="M97" s="258"/>
      <c r="N97" s="259"/>
      <c r="O97" s="259"/>
      <c r="P97" s="259"/>
      <c r="Q97" s="259"/>
      <c r="R97" s="259"/>
      <c r="S97" s="259"/>
      <c r="T97" s="260"/>
      <c r="AT97" s="261" t="s">
        <v>223</v>
      </c>
      <c r="AU97" s="261" t="s">
        <v>87</v>
      </c>
      <c r="AV97" s="14" t="s">
        <v>194</v>
      </c>
      <c r="AW97" s="14" t="s">
        <v>40</v>
      </c>
      <c r="AX97" s="14" t="s">
        <v>85</v>
      </c>
      <c r="AY97" s="261" t="s">
        <v>187</v>
      </c>
    </row>
    <row r="98" spans="2:65" s="1" customFormat="1" ht="16.5" customHeight="1">
      <c r="B98" s="41"/>
      <c r="C98" s="192" t="s">
        <v>87</v>
      </c>
      <c r="D98" s="192" t="s">
        <v>189</v>
      </c>
      <c r="E98" s="193" t="s">
        <v>1913</v>
      </c>
      <c r="F98" s="194" t="s">
        <v>1914</v>
      </c>
      <c r="G98" s="195" t="s">
        <v>202</v>
      </c>
      <c r="H98" s="196">
        <v>165</v>
      </c>
      <c r="I98" s="197"/>
      <c r="J98" s="198">
        <f>ROUND(I98*H98,2)</f>
        <v>0</v>
      </c>
      <c r="K98" s="194" t="s">
        <v>193</v>
      </c>
      <c r="L98" s="61"/>
      <c r="M98" s="199" t="s">
        <v>21</v>
      </c>
      <c r="N98" s="200" t="s">
        <v>48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0.45</v>
      </c>
      <c r="T98" s="202">
        <f>S98*H98</f>
        <v>74.25</v>
      </c>
      <c r="AR98" s="24" t="s">
        <v>194</v>
      </c>
      <c r="AT98" s="24" t="s">
        <v>189</v>
      </c>
      <c r="AU98" s="24" t="s">
        <v>87</v>
      </c>
      <c r="AY98" s="24" t="s">
        <v>187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85</v>
      </c>
      <c r="BK98" s="203">
        <f>ROUND(I98*H98,2)</f>
        <v>0</v>
      </c>
      <c r="BL98" s="24" t="s">
        <v>194</v>
      </c>
      <c r="BM98" s="24" t="s">
        <v>1915</v>
      </c>
    </row>
    <row r="99" spans="2:65" s="11" customFormat="1" ht="13.5">
      <c r="B99" s="204"/>
      <c r="C99" s="205"/>
      <c r="D99" s="206" t="s">
        <v>223</v>
      </c>
      <c r="E99" s="207" t="s">
        <v>21</v>
      </c>
      <c r="F99" s="208" t="s">
        <v>1916</v>
      </c>
      <c r="G99" s="205"/>
      <c r="H99" s="209">
        <v>165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223</v>
      </c>
      <c r="AU99" s="215" t="s">
        <v>87</v>
      </c>
      <c r="AV99" s="11" t="s">
        <v>87</v>
      </c>
      <c r="AW99" s="11" t="s">
        <v>40</v>
      </c>
      <c r="AX99" s="11" t="s">
        <v>77</v>
      </c>
      <c r="AY99" s="215" t="s">
        <v>187</v>
      </c>
    </row>
    <row r="100" spans="2:65" s="14" customFormat="1" ht="13.5">
      <c r="B100" s="251"/>
      <c r="C100" s="252"/>
      <c r="D100" s="206" t="s">
        <v>223</v>
      </c>
      <c r="E100" s="253" t="s">
        <v>21</v>
      </c>
      <c r="F100" s="254" t="s">
        <v>1374</v>
      </c>
      <c r="G100" s="252"/>
      <c r="H100" s="255">
        <v>165</v>
      </c>
      <c r="I100" s="256"/>
      <c r="J100" s="252"/>
      <c r="K100" s="252"/>
      <c r="L100" s="257"/>
      <c r="M100" s="258"/>
      <c r="N100" s="259"/>
      <c r="O100" s="259"/>
      <c r="P100" s="259"/>
      <c r="Q100" s="259"/>
      <c r="R100" s="259"/>
      <c r="S100" s="259"/>
      <c r="T100" s="260"/>
      <c r="AT100" s="261" t="s">
        <v>223</v>
      </c>
      <c r="AU100" s="261" t="s">
        <v>87</v>
      </c>
      <c r="AV100" s="14" t="s">
        <v>194</v>
      </c>
      <c r="AW100" s="14" t="s">
        <v>40</v>
      </c>
      <c r="AX100" s="14" t="s">
        <v>85</v>
      </c>
      <c r="AY100" s="261" t="s">
        <v>187</v>
      </c>
    </row>
    <row r="101" spans="2:65" s="1" customFormat="1" ht="16.5" customHeight="1">
      <c r="B101" s="41"/>
      <c r="C101" s="192" t="s">
        <v>199</v>
      </c>
      <c r="D101" s="192" t="s">
        <v>189</v>
      </c>
      <c r="E101" s="193" t="s">
        <v>1356</v>
      </c>
      <c r="F101" s="194" t="s">
        <v>1357</v>
      </c>
      <c r="G101" s="195" t="s">
        <v>293</v>
      </c>
      <c r="H101" s="196">
        <v>7.7</v>
      </c>
      <c r="I101" s="197"/>
      <c r="J101" s="198">
        <f>ROUND(I101*H101,2)</f>
        <v>0</v>
      </c>
      <c r="K101" s="194" t="s">
        <v>193</v>
      </c>
      <c r="L101" s="61"/>
      <c r="M101" s="199" t="s">
        <v>21</v>
      </c>
      <c r="N101" s="200" t="s">
        <v>48</v>
      </c>
      <c r="O101" s="42"/>
      <c r="P101" s="201">
        <f>O101*H101</f>
        <v>0</v>
      </c>
      <c r="Q101" s="201">
        <v>3.6900000000000002E-2</v>
      </c>
      <c r="R101" s="201">
        <f>Q101*H101</f>
        <v>0.28413000000000005</v>
      </c>
      <c r="S101" s="201">
        <v>0</v>
      </c>
      <c r="T101" s="202">
        <f>S101*H101</f>
        <v>0</v>
      </c>
      <c r="AR101" s="24" t="s">
        <v>194</v>
      </c>
      <c r="AT101" s="24" t="s">
        <v>189</v>
      </c>
      <c r="AU101" s="24" t="s">
        <v>87</v>
      </c>
      <c r="AY101" s="24" t="s">
        <v>187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85</v>
      </c>
      <c r="BK101" s="203">
        <f>ROUND(I101*H101,2)</f>
        <v>0</v>
      </c>
      <c r="BL101" s="24" t="s">
        <v>194</v>
      </c>
      <c r="BM101" s="24" t="s">
        <v>1917</v>
      </c>
    </row>
    <row r="102" spans="2:65" s="11" customFormat="1" ht="13.5">
      <c r="B102" s="204"/>
      <c r="C102" s="205"/>
      <c r="D102" s="206" t="s">
        <v>223</v>
      </c>
      <c r="E102" s="207" t="s">
        <v>21</v>
      </c>
      <c r="F102" s="208" t="s">
        <v>1918</v>
      </c>
      <c r="G102" s="205"/>
      <c r="H102" s="209">
        <v>7.7</v>
      </c>
      <c r="I102" s="210"/>
      <c r="J102" s="205"/>
      <c r="K102" s="205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223</v>
      </c>
      <c r="AU102" s="215" t="s">
        <v>87</v>
      </c>
      <c r="AV102" s="11" t="s">
        <v>87</v>
      </c>
      <c r="AW102" s="11" t="s">
        <v>40</v>
      </c>
      <c r="AX102" s="11" t="s">
        <v>77</v>
      </c>
      <c r="AY102" s="215" t="s">
        <v>187</v>
      </c>
    </row>
    <row r="103" spans="2:65" s="14" customFormat="1" ht="13.5">
      <c r="B103" s="251"/>
      <c r="C103" s="252"/>
      <c r="D103" s="206" t="s">
        <v>223</v>
      </c>
      <c r="E103" s="253" t="s">
        <v>21</v>
      </c>
      <c r="F103" s="254" t="s">
        <v>1374</v>
      </c>
      <c r="G103" s="252"/>
      <c r="H103" s="255">
        <v>7.7</v>
      </c>
      <c r="I103" s="256"/>
      <c r="J103" s="252"/>
      <c r="K103" s="252"/>
      <c r="L103" s="257"/>
      <c r="M103" s="258"/>
      <c r="N103" s="259"/>
      <c r="O103" s="259"/>
      <c r="P103" s="259"/>
      <c r="Q103" s="259"/>
      <c r="R103" s="259"/>
      <c r="S103" s="259"/>
      <c r="T103" s="260"/>
      <c r="AT103" s="261" t="s">
        <v>223</v>
      </c>
      <c r="AU103" s="261" t="s">
        <v>87</v>
      </c>
      <c r="AV103" s="14" t="s">
        <v>194</v>
      </c>
      <c r="AW103" s="14" t="s">
        <v>40</v>
      </c>
      <c r="AX103" s="14" t="s">
        <v>85</v>
      </c>
      <c r="AY103" s="261" t="s">
        <v>187</v>
      </c>
    </row>
    <row r="104" spans="2:65" s="1" customFormat="1" ht="25.5" customHeight="1">
      <c r="B104" s="41"/>
      <c r="C104" s="192" t="s">
        <v>194</v>
      </c>
      <c r="D104" s="192" t="s">
        <v>189</v>
      </c>
      <c r="E104" s="193" t="s">
        <v>1919</v>
      </c>
      <c r="F104" s="194" t="s">
        <v>1920</v>
      </c>
      <c r="G104" s="195" t="s">
        <v>192</v>
      </c>
      <c r="H104" s="196">
        <v>2</v>
      </c>
      <c r="I104" s="197"/>
      <c r="J104" s="198">
        <f>ROUND(I104*H104,2)</f>
        <v>0</v>
      </c>
      <c r="K104" s="194" t="s">
        <v>193</v>
      </c>
      <c r="L104" s="61"/>
      <c r="M104" s="199" t="s">
        <v>21</v>
      </c>
      <c r="N104" s="200" t="s">
        <v>48</v>
      </c>
      <c r="O104" s="42"/>
      <c r="P104" s="201">
        <f>O104*H104</f>
        <v>0</v>
      </c>
      <c r="Q104" s="201">
        <v>6.4999999999999997E-4</v>
      </c>
      <c r="R104" s="201">
        <f>Q104*H104</f>
        <v>1.2999999999999999E-3</v>
      </c>
      <c r="S104" s="201">
        <v>0</v>
      </c>
      <c r="T104" s="202">
        <f>S104*H104</f>
        <v>0</v>
      </c>
      <c r="AR104" s="24" t="s">
        <v>194</v>
      </c>
      <c r="AT104" s="24" t="s">
        <v>189</v>
      </c>
      <c r="AU104" s="24" t="s">
        <v>87</v>
      </c>
      <c r="AY104" s="24" t="s">
        <v>187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85</v>
      </c>
      <c r="BK104" s="203">
        <f>ROUND(I104*H104,2)</f>
        <v>0</v>
      </c>
      <c r="BL104" s="24" t="s">
        <v>194</v>
      </c>
      <c r="BM104" s="24" t="s">
        <v>1921</v>
      </c>
    </row>
    <row r="105" spans="2:65" s="11" customFormat="1" ht="13.5">
      <c r="B105" s="204"/>
      <c r="C105" s="205"/>
      <c r="D105" s="206" t="s">
        <v>223</v>
      </c>
      <c r="E105" s="207" t="s">
        <v>21</v>
      </c>
      <c r="F105" s="208" t="s">
        <v>1922</v>
      </c>
      <c r="G105" s="205"/>
      <c r="H105" s="209">
        <v>2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223</v>
      </c>
      <c r="AU105" s="215" t="s">
        <v>87</v>
      </c>
      <c r="AV105" s="11" t="s">
        <v>87</v>
      </c>
      <c r="AW105" s="11" t="s">
        <v>40</v>
      </c>
      <c r="AX105" s="11" t="s">
        <v>77</v>
      </c>
      <c r="AY105" s="215" t="s">
        <v>187</v>
      </c>
    </row>
    <row r="106" spans="2:65" s="14" customFormat="1" ht="13.5">
      <c r="B106" s="251"/>
      <c r="C106" s="252"/>
      <c r="D106" s="206" t="s">
        <v>223</v>
      </c>
      <c r="E106" s="253" t="s">
        <v>21</v>
      </c>
      <c r="F106" s="254" t="s">
        <v>1374</v>
      </c>
      <c r="G106" s="252"/>
      <c r="H106" s="255">
        <v>2</v>
      </c>
      <c r="I106" s="256"/>
      <c r="J106" s="252"/>
      <c r="K106" s="252"/>
      <c r="L106" s="257"/>
      <c r="M106" s="258"/>
      <c r="N106" s="259"/>
      <c r="O106" s="259"/>
      <c r="P106" s="259"/>
      <c r="Q106" s="259"/>
      <c r="R106" s="259"/>
      <c r="S106" s="259"/>
      <c r="T106" s="260"/>
      <c r="AT106" s="261" t="s">
        <v>223</v>
      </c>
      <c r="AU106" s="261" t="s">
        <v>87</v>
      </c>
      <c r="AV106" s="14" t="s">
        <v>194</v>
      </c>
      <c r="AW106" s="14" t="s">
        <v>40</v>
      </c>
      <c r="AX106" s="14" t="s">
        <v>85</v>
      </c>
      <c r="AY106" s="261" t="s">
        <v>187</v>
      </c>
    </row>
    <row r="107" spans="2:65" s="1" customFormat="1" ht="25.5" customHeight="1">
      <c r="B107" s="41"/>
      <c r="C107" s="192" t="s">
        <v>207</v>
      </c>
      <c r="D107" s="192" t="s">
        <v>189</v>
      </c>
      <c r="E107" s="193" t="s">
        <v>1923</v>
      </c>
      <c r="F107" s="194" t="s">
        <v>1924</v>
      </c>
      <c r="G107" s="195" t="s">
        <v>192</v>
      </c>
      <c r="H107" s="196">
        <v>2</v>
      </c>
      <c r="I107" s="197"/>
      <c r="J107" s="198">
        <f>ROUND(I107*H107,2)</f>
        <v>0</v>
      </c>
      <c r="K107" s="194" t="s">
        <v>193</v>
      </c>
      <c r="L107" s="61"/>
      <c r="M107" s="199" t="s">
        <v>21</v>
      </c>
      <c r="N107" s="200" t="s">
        <v>48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194</v>
      </c>
      <c r="AT107" s="24" t="s">
        <v>189</v>
      </c>
      <c r="AU107" s="24" t="s">
        <v>87</v>
      </c>
      <c r="AY107" s="24" t="s">
        <v>187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85</v>
      </c>
      <c r="BK107" s="203">
        <f>ROUND(I107*H107,2)</f>
        <v>0</v>
      </c>
      <c r="BL107" s="24" t="s">
        <v>194</v>
      </c>
      <c r="BM107" s="24" t="s">
        <v>1925</v>
      </c>
    </row>
    <row r="108" spans="2:65" s="11" customFormat="1" ht="13.5">
      <c r="B108" s="204"/>
      <c r="C108" s="205"/>
      <c r="D108" s="206" t="s">
        <v>223</v>
      </c>
      <c r="E108" s="207" t="s">
        <v>21</v>
      </c>
      <c r="F108" s="208" t="s">
        <v>1922</v>
      </c>
      <c r="G108" s="205"/>
      <c r="H108" s="209">
        <v>2</v>
      </c>
      <c r="I108" s="210"/>
      <c r="J108" s="205"/>
      <c r="K108" s="205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223</v>
      </c>
      <c r="AU108" s="215" t="s">
        <v>87</v>
      </c>
      <c r="AV108" s="11" t="s">
        <v>87</v>
      </c>
      <c r="AW108" s="11" t="s">
        <v>40</v>
      </c>
      <c r="AX108" s="11" t="s">
        <v>77</v>
      </c>
      <c r="AY108" s="215" t="s">
        <v>187</v>
      </c>
    </row>
    <row r="109" spans="2:65" s="14" customFormat="1" ht="13.5">
      <c r="B109" s="251"/>
      <c r="C109" s="252"/>
      <c r="D109" s="206" t="s">
        <v>223</v>
      </c>
      <c r="E109" s="253" t="s">
        <v>21</v>
      </c>
      <c r="F109" s="254" t="s">
        <v>1374</v>
      </c>
      <c r="G109" s="252"/>
      <c r="H109" s="255">
        <v>2</v>
      </c>
      <c r="I109" s="256"/>
      <c r="J109" s="252"/>
      <c r="K109" s="252"/>
      <c r="L109" s="257"/>
      <c r="M109" s="258"/>
      <c r="N109" s="259"/>
      <c r="O109" s="259"/>
      <c r="P109" s="259"/>
      <c r="Q109" s="259"/>
      <c r="R109" s="259"/>
      <c r="S109" s="259"/>
      <c r="T109" s="260"/>
      <c r="AT109" s="261" t="s">
        <v>223</v>
      </c>
      <c r="AU109" s="261" t="s">
        <v>87</v>
      </c>
      <c r="AV109" s="14" t="s">
        <v>194</v>
      </c>
      <c r="AW109" s="14" t="s">
        <v>40</v>
      </c>
      <c r="AX109" s="14" t="s">
        <v>85</v>
      </c>
      <c r="AY109" s="261" t="s">
        <v>187</v>
      </c>
    </row>
    <row r="110" spans="2:65" s="1" customFormat="1" ht="25.5" customHeight="1">
      <c r="B110" s="41"/>
      <c r="C110" s="192" t="s">
        <v>211</v>
      </c>
      <c r="D110" s="192" t="s">
        <v>189</v>
      </c>
      <c r="E110" s="193" t="s">
        <v>1926</v>
      </c>
      <c r="F110" s="194" t="s">
        <v>1927</v>
      </c>
      <c r="G110" s="195" t="s">
        <v>293</v>
      </c>
      <c r="H110" s="196">
        <v>282.60000000000002</v>
      </c>
      <c r="I110" s="197"/>
      <c r="J110" s="198">
        <f>ROUND(I110*H110,2)</f>
        <v>0</v>
      </c>
      <c r="K110" s="194" t="s">
        <v>193</v>
      </c>
      <c r="L110" s="61"/>
      <c r="M110" s="199" t="s">
        <v>21</v>
      </c>
      <c r="N110" s="200" t="s">
        <v>48</v>
      </c>
      <c r="O110" s="42"/>
      <c r="P110" s="201">
        <f>O110*H110</f>
        <v>0</v>
      </c>
      <c r="Q110" s="201">
        <v>1.3999999999999999E-4</v>
      </c>
      <c r="R110" s="201">
        <f>Q110*H110</f>
        <v>3.9564000000000002E-2</v>
      </c>
      <c r="S110" s="201">
        <v>0</v>
      </c>
      <c r="T110" s="202">
        <f>S110*H110</f>
        <v>0</v>
      </c>
      <c r="AR110" s="24" t="s">
        <v>194</v>
      </c>
      <c r="AT110" s="24" t="s">
        <v>189</v>
      </c>
      <c r="AU110" s="24" t="s">
        <v>87</v>
      </c>
      <c r="AY110" s="24" t="s">
        <v>187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85</v>
      </c>
      <c r="BK110" s="203">
        <f>ROUND(I110*H110,2)</f>
        <v>0</v>
      </c>
      <c r="BL110" s="24" t="s">
        <v>194</v>
      </c>
      <c r="BM110" s="24" t="s">
        <v>1928</v>
      </c>
    </row>
    <row r="111" spans="2:65" s="11" customFormat="1" ht="13.5">
      <c r="B111" s="204"/>
      <c r="C111" s="205"/>
      <c r="D111" s="206" t="s">
        <v>223</v>
      </c>
      <c r="E111" s="207" t="s">
        <v>21</v>
      </c>
      <c r="F111" s="208" t="s">
        <v>1929</v>
      </c>
      <c r="G111" s="205"/>
      <c r="H111" s="209">
        <v>282.60000000000002</v>
      </c>
      <c r="I111" s="210"/>
      <c r="J111" s="205"/>
      <c r="K111" s="205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223</v>
      </c>
      <c r="AU111" s="215" t="s">
        <v>87</v>
      </c>
      <c r="AV111" s="11" t="s">
        <v>87</v>
      </c>
      <c r="AW111" s="11" t="s">
        <v>40</v>
      </c>
      <c r="AX111" s="11" t="s">
        <v>77</v>
      </c>
      <c r="AY111" s="215" t="s">
        <v>187</v>
      </c>
    </row>
    <row r="112" spans="2:65" s="14" customFormat="1" ht="13.5">
      <c r="B112" s="251"/>
      <c r="C112" s="252"/>
      <c r="D112" s="206" t="s">
        <v>223</v>
      </c>
      <c r="E112" s="253" t="s">
        <v>21</v>
      </c>
      <c r="F112" s="254" t="s">
        <v>1374</v>
      </c>
      <c r="G112" s="252"/>
      <c r="H112" s="255">
        <v>282.60000000000002</v>
      </c>
      <c r="I112" s="256"/>
      <c r="J112" s="252"/>
      <c r="K112" s="252"/>
      <c r="L112" s="257"/>
      <c r="M112" s="258"/>
      <c r="N112" s="259"/>
      <c r="O112" s="259"/>
      <c r="P112" s="259"/>
      <c r="Q112" s="259"/>
      <c r="R112" s="259"/>
      <c r="S112" s="259"/>
      <c r="T112" s="260"/>
      <c r="AT112" s="261" t="s">
        <v>223</v>
      </c>
      <c r="AU112" s="261" t="s">
        <v>87</v>
      </c>
      <c r="AV112" s="14" t="s">
        <v>194</v>
      </c>
      <c r="AW112" s="14" t="s">
        <v>40</v>
      </c>
      <c r="AX112" s="14" t="s">
        <v>85</v>
      </c>
      <c r="AY112" s="261" t="s">
        <v>187</v>
      </c>
    </row>
    <row r="113" spans="2:65" s="1" customFormat="1" ht="25.5" customHeight="1">
      <c r="B113" s="41"/>
      <c r="C113" s="192" t="s">
        <v>215</v>
      </c>
      <c r="D113" s="192" t="s">
        <v>189</v>
      </c>
      <c r="E113" s="193" t="s">
        <v>1930</v>
      </c>
      <c r="F113" s="194" t="s">
        <v>1931</v>
      </c>
      <c r="G113" s="195" t="s">
        <v>293</v>
      </c>
      <c r="H113" s="196">
        <v>282.60000000000002</v>
      </c>
      <c r="I113" s="197"/>
      <c r="J113" s="198">
        <f>ROUND(I113*H113,2)</f>
        <v>0</v>
      </c>
      <c r="K113" s="194" t="s">
        <v>193</v>
      </c>
      <c r="L113" s="61"/>
      <c r="M113" s="199" t="s">
        <v>21</v>
      </c>
      <c r="N113" s="200" t="s">
        <v>48</v>
      </c>
      <c r="O113" s="42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194</v>
      </c>
      <c r="AT113" s="24" t="s">
        <v>189</v>
      </c>
      <c r="AU113" s="24" t="s">
        <v>87</v>
      </c>
      <c r="AY113" s="24" t="s">
        <v>187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85</v>
      </c>
      <c r="BK113" s="203">
        <f>ROUND(I113*H113,2)</f>
        <v>0</v>
      </c>
      <c r="BL113" s="24" t="s">
        <v>194</v>
      </c>
      <c r="BM113" s="24" t="s">
        <v>1932</v>
      </c>
    </row>
    <row r="114" spans="2:65" s="11" customFormat="1" ht="13.5">
      <c r="B114" s="204"/>
      <c r="C114" s="205"/>
      <c r="D114" s="206" t="s">
        <v>223</v>
      </c>
      <c r="E114" s="207" t="s">
        <v>21</v>
      </c>
      <c r="F114" s="208" t="s">
        <v>1929</v>
      </c>
      <c r="G114" s="205"/>
      <c r="H114" s="209">
        <v>282.60000000000002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223</v>
      </c>
      <c r="AU114" s="215" t="s">
        <v>87</v>
      </c>
      <c r="AV114" s="11" t="s">
        <v>87</v>
      </c>
      <c r="AW114" s="11" t="s">
        <v>40</v>
      </c>
      <c r="AX114" s="11" t="s">
        <v>77</v>
      </c>
      <c r="AY114" s="215" t="s">
        <v>187</v>
      </c>
    </row>
    <row r="115" spans="2:65" s="14" customFormat="1" ht="13.5">
      <c r="B115" s="251"/>
      <c r="C115" s="252"/>
      <c r="D115" s="206" t="s">
        <v>223</v>
      </c>
      <c r="E115" s="253" t="s">
        <v>21</v>
      </c>
      <c r="F115" s="254" t="s">
        <v>1374</v>
      </c>
      <c r="G115" s="252"/>
      <c r="H115" s="255">
        <v>282.60000000000002</v>
      </c>
      <c r="I115" s="256"/>
      <c r="J115" s="252"/>
      <c r="K115" s="252"/>
      <c r="L115" s="257"/>
      <c r="M115" s="258"/>
      <c r="N115" s="259"/>
      <c r="O115" s="259"/>
      <c r="P115" s="259"/>
      <c r="Q115" s="259"/>
      <c r="R115" s="259"/>
      <c r="S115" s="259"/>
      <c r="T115" s="260"/>
      <c r="AT115" s="261" t="s">
        <v>223</v>
      </c>
      <c r="AU115" s="261" t="s">
        <v>87</v>
      </c>
      <c r="AV115" s="14" t="s">
        <v>194</v>
      </c>
      <c r="AW115" s="14" t="s">
        <v>40</v>
      </c>
      <c r="AX115" s="14" t="s">
        <v>85</v>
      </c>
      <c r="AY115" s="261" t="s">
        <v>187</v>
      </c>
    </row>
    <row r="116" spans="2:65" s="1" customFormat="1" ht="16.5" customHeight="1">
      <c r="B116" s="41"/>
      <c r="C116" s="192" t="s">
        <v>219</v>
      </c>
      <c r="D116" s="192" t="s">
        <v>189</v>
      </c>
      <c r="E116" s="193" t="s">
        <v>1933</v>
      </c>
      <c r="F116" s="194" t="s">
        <v>1934</v>
      </c>
      <c r="G116" s="195" t="s">
        <v>233</v>
      </c>
      <c r="H116" s="196">
        <v>126.5</v>
      </c>
      <c r="I116" s="197"/>
      <c r="J116" s="198">
        <f>ROUND(I116*H116,2)</f>
        <v>0</v>
      </c>
      <c r="K116" s="194" t="s">
        <v>193</v>
      </c>
      <c r="L116" s="61"/>
      <c r="M116" s="199" t="s">
        <v>21</v>
      </c>
      <c r="N116" s="200" t="s">
        <v>48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194</v>
      </c>
      <c r="AT116" s="24" t="s">
        <v>189</v>
      </c>
      <c r="AU116" s="24" t="s">
        <v>87</v>
      </c>
      <c r="AY116" s="24" t="s">
        <v>187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85</v>
      </c>
      <c r="BK116" s="203">
        <f>ROUND(I116*H116,2)</f>
        <v>0</v>
      </c>
      <c r="BL116" s="24" t="s">
        <v>194</v>
      </c>
      <c r="BM116" s="24" t="s">
        <v>1935</v>
      </c>
    </row>
    <row r="117" spans="2:65" s="11" customFormat="1" ht="13.5">
      <c r="B117" s="204"/>
      <c r="C117" s="205"/>
      <c r="D117" s="206" t="s">
        <v>223</v>
      </c>
      <c r="E117" s="207" t="s">
        <v>21</v>
      </c>
      <c r="F117" s="208" t="s">
        <v>1936</v>
      </c>
      <c r="G117" s="205"/>
      <c r="H117" s="209">
        <v>126.5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223</v>
      </c>
      <c r="AU117" s="215" t="s">
        <v>87</v>
      </c>
      <c r="AV117" s="11" t="s">
        <v>87</v>
      </c>
      <c r="AW117" s="11" t="s">
        <v>40</v>
      </c>
      <c r="AX117" s="11" t="s">
        <v>77</v>
      </c>
      <c r="AY117" s="215" t="s">
        <v>187</v>
      </c>
    </row>
    <row r="118" spans="2:65" s="14" customFormat="1" ht="13.5">
      <c r="B118" s="251"/>
      <c r="C118" s="252"/>
      <c r="D118" s="206" t="s">
        <v>223</v>
      </c>
      <c r="E118" s="253" t="s">
        <v>21</v>
      </c>
      <c r="F118" s="254" t="s">
        <v>1374</v>
      </c>
      <c r="G118" s="252"/>
      <c r="H118" s="255">
        <v>126.5</v>
      </c>
      <c r="I118" s="256"/>
      <c r="J118" s="252"/>
      <c r="K118" s="252"/>
      <c r="L118" s="257"/>
      <c r="M118" s="258"/>
      <c r="N118" s="259"/>
      <c r="O118" s="259"/>
      <c r="P118" s="259"/>
      <c r="Q118" s="259"/>
      <c r="R118" s="259"/>
      <c r="S118" s="259"/>
      <c r="T118" s="260"/>
      <c r="AT118" s="261" t="s">
        <v>223</v>
      </c>
      <c r="AU118" s="261" t="s">
        <v>87</v>
      </c>
      <c r="AV118" s="14" t="s">
        <v>194</v>
      </c>
      <c r="AW118" s="14" t="s">
        <v>40</v>
      </c>
      <c r="AX118" s="14" t="s">
        <v>85</v>
      </c>
      <c r="AY118" s="261" t="s">
        <v>187</v>
      </c>
    </row>
    <row r="119" spans="2:65" s="1" customFormat="1" ht="16.5" customHeight="1">
      <c r="B119" s="41"/>
      <c r="C119" s="192" t="s">
        <v>225</v>
      </c>
      <c r="D119" s="192" t="s">
        <v>189</v>
      </c>
      <c r="E119" s="193" t="s">
        <v>455</v>
      </c>
      <c r="F119" s="194" t="s">
        <v>456</v>
      </c>
      <c r="G119" s="195" t="s">
        <v>233</v>
      </c>
      <c r="H119" s="196">
        <v>63.25</v>
      </c>
      <c r="I119" s="197"/>
      <c r="J119" s="198">
        <f>ROUND(I119*H119,2)</f>
        <v>0</v>
      </c>
      <c r="K119" s="194" t="s">
        <v>193</v>
      </c>
      <c r="L119" s="61"/>
      <c r="M119" s="199" t="s">
        <v>21</v>
      </c>
      <c r="N119" s="200" t="s">
        <v>48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194</v>
      </c>
      <c r="AT119" s="24" t="s">
        <v>189</v>
      </c>
      <c r="AU119" s="24" t="s">
        <v>87</v>
      </c>
      <c r="AY119" s="24" t="s">
        <v>187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85</v>
      </c>
      <c r="BK119" s="203">
        <f>ROUND(I119*H119,2)</f>
        <v>0</v>
      </c>
      <c r="BL119" s="24" t="s">
        <v>194</v>
      </c>
      <c r="BM119" s="24" t="s">
        <v>1937</v>
      </c>
    </row>
    <row r="120" spans="2:65" s="11" customFormat="1" ht="13.5">
      <c r="B120" s="204"/>
      <c r="C120" s="205"/>
      <c r="D120" s="206" t="s">
        <v>223</v>
      </c>
      <c r="E120" s="207" t="s">
        <v>21</v>
      </c>
      <c r="F120" s="208" t="s">
        <v>1938</v>
      </c>
      <c r="G120" s="205"/>
      <c r="H120" s="209">
        <v>63.25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223</v>
      </c>
      <c r="AU120" s="215" t="s">
        <v>87</v>
      </c>
      <c r="AV120" s="11" t="s">
        <v>87</v>
      </c>
      <c r="AW120" s="11" t="s">
        <v>40</v>
      </c>
      <c r="AX120" s="11" t="s">
        <v>77</v>
      </c>
      <c r="AY120" s="215" t="s">
        <v>187</v>
      </c>
    </row>
    <row r="121" spans="2:65" s="14" customFormat="1" ht="13.5">
      <c r="B121" s="251"/>
      <c r="C121" s="252"/>
      <c r="D121" s="206" t="s">
        <v>223</v>
      </c>
      <c r="E121" s="253" t="s">
        <v>21</v>
      </c>
      <c r="F121" s="254" t="s">
        <v>1374</v>
      </c>
      <c r="G121" s="252"/>
      <c r="H121" s="255">
        <v>63.25</v>
      </c>
      <c r="I121" s="256"/>
      <c r="J121" s="252"/>
      <c r="K121" s="252"/>
      <c r="L121" s="257"/>
      <c r="M121" s="258"/>
      <c r="N121" s="259"/>
      <c r="O121" s="259"/>
      <c r="P121" s="259"/>
      <c r="Q121" s="259"/>
      <c r="R121" s="259"/>
      <c r="S121" s="259"/>
      <c r="T121" s="260"/>
      <c r="AT121" s="261" t="s">
        <v>223</v>
      </c>
      <c r="AU121" s="261" t="s">
        <v>87</v>
      </c>
      <c r="AV121" s="14" t="s">
        <v>194</v>
      </c>
      <c r="AW121" s="14" t="s">
        <v>40</v>
      </c>
      <c r="AX121" s="14" t="s">
        <v>85</v>
      </c>
      <c r="AY121" s="261" t="s">
        <v>187</v>
      </c>
    </row>
    <row r="122" spans="2:65" s="1" customFormat="1" ht="16.5" customHeight="1">
      <c r="B122" s="41"/>
      <c r="C122" s="192" t="s">
        <v>230</v>
      </c>
      <c r="D122" s="192" t="s">
        <v>189</v>
      </c>
      <c r="E122" s="193" t="s">
        <v>1939</v>
      </c>
      <c r="F122" s="194" t="s">
        <v>1940</v>
      </c>
      <c r="G122" s="195" t="s">
        <v>233</v>
      </c>
      <c r="H122" s="196">
        <v>126.5</v>
      </c>
      <c r="I122" s="197"/>
      <c r="J122" s="198">
        <f>ROUND(I122*H122,2)</f>
        <v>0</v>
      </c>
      <c r="K122" s="194" t="s">
        <v>193</v>
      </c>
      <c r="L122" s="61"/>
      <c r="M122" s="199" t="s">
        <v>21</v>
      </c>
      <c r="N122" s="200" t="s">
        <v>48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194</v>
      </c>
      <c r="AT122" s="24" t="s">
        <v>189</v>
      </c>
      <c r="AU122" s="24" t="s">
        <v>87</v>
      </c>
      <c r="AY122" s="24" t="s">
        <v>187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85</v>
      </c>
      <c r="BK122" s="203">
        <f>ROUND(I122*H122,2)</f>
        <v>0</v>
      </c>
      <c r="BL122" s="24" t="s">
        <v>194</v>
      </c>
      <c r="BM122" s="24" t="s">
        <v>1941</v>
      </c>
    </row>
    <row r="123" spans="2:65" s="11" customFormat="1" ht="13.5">
      <c r="B123" s="204"/>
      <c r="C123" s="205"/>
      <c r="D123" s="206" t="s">
        <v>223</v>
      </c>
      <c r="E123" s="207" t="s">
        <v>21</v>
      </c>
      <c r="F123" s="208" t="s">
        <v>1936</v>
      </c>
      <c r="G123" s="205"/>
      <c r="H123" s="209">
        <v>126.5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223</v>
      </c>
      <c r="AU123" s="215" t="s">
        <v>87</v>
      </c>
      <c r="AV123" s="11" t="s">
        <v>87</v>
      </c>
      <c r="AW123" s="11" t="s">
        <v>40</v>
      </c>
      <c r="AX123" s="11" t="s">
        <v>77</v>
      </c>
      <c r="AY123" s="215" t="s">
        <v>187</v>
      </c>
    </row>
    <row r="124" spans="2:65" s="14" customFormat="1" ht="13.5">
      <c r="B124" s="251"/>
      <c r="C124" s="252"/>
      <c r="D124" s="206" t="s">
        <v>223</v>
      </c>
      <c r="E124" s="253" t="s">
        <v>21</v>
      </c>
      <c r="F124" s="254" t="s">
        <v>1374</v>
      </c>
      <c r="G124" s="252"/>
      <c r="H124" s="255">
        <v>126.5</v>
      </c>
      <c r="I124" s="256"/>
      <c r="J124" s="252"/>
      <c r="K124" s="252"/>
      <c r="L124" s="257"/>
      <c r="M124" s="258"/>
      <c r="N124" s="259"/>
      <c r="O124" s="259"/>
      <c r="P124" s="259"/>
      <c r="Q124" s="259"/>
      <c r="R124" s="259"/>
      <c r="S124" s="259"/>
      <c r="T124" s="260"/>
      <c r="AT124" s="261" t="s">
        <v>223</v>
      </c>
      <c r="AU124" s="261" t="s">
        <v>87</v>
      </c>
      <c r="AV124" s="14" t="s">
        <v>194</v>
      </c>
      <c r="AW124" s="14" t="s">
        <v>40</v>
      </c>
      <c r="AX124" s="14" t="s">
        <v>85</v>
      </c>
      <c r="AY124" s="261" t="s">
        <v>187</v>
      </c>
    </row>
    <row r="125" spans="2:65" s="1" customFormat="1" ht="16.5" customHeight="1">
      <c r="B125" s="41"/>
      <c r="C125" s="192" t="s">
        <v>236</v>
      </c>
      <c r="D125" s="192" t="s">
        <v>189</v>
      </c>
      <c r="E125" s="193" t="s">
        <v>1942</v>
      </c>
      <c r="F125" s="194" t="s">
        <v>1943</v>
      </c>
      <c r="G125" s="195" t="s">
        <v>233</v>
      </c>
      <c r="H125" s="196">
        <v>63.25</v>
      </c>
      <c r="I125" s="197"/>
      <c r="J125" s="198">
        <f>ROUND(I125*H125,2)</f>
        <v>0</v>
      </c>
      <c r="K125" s="194" t="s">
        <v>193</v>
      </c>
      <c r="L125" s="61"/>
      <c r="M125" s="199" t="s">
        <v>21</v>
      </c>
      <c r="N125" s="200" t="s">
        <v>48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194</v>
      </c>
      <c r="AT125" s="24" t="s">
        <v>189</v>
      </c>
      <c r="AU125" s="24" t="s">
        <v>87</v>
      </c>
      <c r="AY125" s="24" t="s">
        <v>187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85</v>
      </c>
      <c r="BK125" s="203">
        <f>ROUND(I125*H125,2)</f>
        <v>0</v>
      </c>
      <c r="BL125" s="24" t="s">
        <v>194</v>
      </c>
      <c r="BM125" s="24" t="s">
        <v>1944</v>
      </c>
    </row>
    <row r="126" spans="2:65" s="11" customFormat="1" ht="13.5">
      <c r="B126" s="204"/>
      <c r="C126" s="205"/>
      <c r="D126" s="206" t="s">
        <v>223</v>
      </c>
      <c r="E126" s="207" t="s">
        <v>21</v>
      </c>
      <c r="F126" s="208" t="s">
        <v>1938</v>
      </c>
      <c r="G126" s="205"/>
      <c r="H126" s="209">
        <v>63.25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223</v>
      </c>
      <c r="AU126" s="215" t="s">
        <v>87</v>
      </c>
      <c r="AV126" s="11" t="s">
        <v>87</v>
      </c>
      <c r="AW126" s="11" t="s">
        <v>40</v>
      </c>
      <c r="AX126" s="11" t="s">
        <v>77</v>
      </c>
      <c r="AY126" s="215" t="s">
        <v>187</v>
      </c>
    </row>
    <row r="127" spans="2:65" s="14" customFormat="1" ht="13.5">
      <c r="B127" s="251"/>
      <c r="C127" s="252"/>
      <c r="D127" s="206" t="s">
        <v>223</v>
      </c>
      <c r="E127" s="253" t="s">
        <v>21</v>
      </c>
      <c r="F127" s="254" t="s">
        <v>1374</v>
      </c>
      <c r="G127" s="252"/>
      <c r="H127" s="255">
        <v>63.25</v>
      </c>
      <c r="I127" s="256"/>
      <c r="J127" s="252"/>
      <c r="K127" s="252"/>
      <c r="L127" s="257"/>
      <c r="M127" s="258"/>
      <c r="N127" s="259"/>
      <c r="O127" s="259"/>
      <c r="P127" s="259"/>
      <c r="Q127" s="259"/>
      <c r="R127" s="259"/>
      <c r="S127" s="259"/>
      <c r="T127" s="260"/>
      <c r="AT127" s="261" t="s">
        <v>223</v>
      </c>
      <c r="AU127" s="261" t="s">
        <v>87</v>
      </c>
      <c r="AV127" s="14" t="s">
        <v>194</v>
      </c>
      <c r="AW127" s="14" t="s">
        <v>40</v>
      </c>
      <c r="AX127" s="14" t="s">
        <v>85</v>
      </c>
      <c r="AY127" s="261" t="s">
        <v>187</v>
      </c>
    </row>
    <row r="128" spans="2:65" s="1" customFormat="1" ht="16.5" customHeight="1">
      <c r="B128" s="41"/>
      <c r="C128" s="192" t="s">
        <v>240</v>
      </c>
      <c r="D128" s="192" t="s">
        <v>189</v>
      </c>
      <c r="E128" s="193" t="s">
        <v>1945</v>
      </c>
      <c r="F128" s="194" t="s">
        <v>1946</v>
      </c>
      <c r="G128" s="195" t="s">
        <v>233</v>
      </c>
      <c r="H128" s="196">
        <v>39.47</v>
      </c>
      <c r="I128" s="197"/>
      <c r="J128" s="198">
        <f>ROUND(I128*H128,2)</f>
        <v>0</v>
      </c>
      <c r="K128" s="194" t="s">
        <v>193</v>
      </c>
      <c r="L128" s="61"/>
      <c r="M128" s="199" t="s">
        <v>21</v>
      </c>
      <c r="N128" s="200" t="s">
        <v>48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194</v>
      </c>
      <c r="AT128" s="24" t="s">
        <v>189</v>
      </c>
      <c r="AU128" s="24" t="s">
        <v>87</v>
      </c>
      <c r="AY128" s="24" t="s">
        <v>187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85</v>
      </c>
      <c r="BK128" s="203">
        <f>ROUND(I128*H128,2)</f>
        <v>0</v>
      </c>
      <c r="BL128" s="24" t="s">
        <v>194</v>
      </c>
      <c r="BM128" s="24" t="s">
        <v>1947</v>
      </c>
    </row>
    <row r="129" spans="2:65" s="11" customFormat="1" ht="13.5">
      <c r="B129" s="204"/>
      <c r="C129" s="205"/>
      <c r="D129" s="206" t="s">
        <v>223</v>
      </c>
      <c r="E129" s="207" t="s">
        <v>21</v>
      </c>
      <c r="F129" s="208" t="s">
        <v>1948</v>
      </c>
      <c r="G129" s="205"/>
      <c r="H129" s="209">
        <v>39.47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223</v>
      </c>
      <c r="AU129" s="215" t="s">
        <v>87</v>
      </c>
      <c r="AV129" s="11" t="s">
        <v>87</v>
      </c>
      <c r="AW129" s="11" t="s">
        <v>40</v>
      </c>
      <c r="AX129" s="11" t="s">
        <v>77</v>
      </c>
      <c r="AY129" s="215" t="s">
        <v>187</v>
      </c>
    </row>
    <row r="130" spans="2:65" s="14" customFormat="1" ht="13.5">
      <c r="B130" s="251"/>
      <c r="C130" s="252"/>
      <c r="D130" s="206" t="s">
        <v>223</v>
      </c>
      <c r="E130" s="253" t="s">
        <v>21</v>
      </c>
      <c r="F130" s="254" t="s">
        <v>1374</v>
      </c>
      <c r="G130" s="252"/>
      <c r="H130" s="255">
        <v>39.47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AT130" s="261" t="s">
        <v>223</v>
      </c>
      <c r="AU130" s="261" t="s">
        <v>87</v>
      </c>
      <c r="AV130" s="14" t="s">
        <v>194</v>
      </c>
      <c r="AW130" s="14" t="s">
        <v>40</v>
      </c>
      <c r="AX130" s="14" t="s">
        <v>85</v>
      </c>
      <c r="AY130" s="261" t="s">
        <v>187</v>
      </c>
    </row>
    <row r="131" spans="2:65" s="1" customFormat="1" ht="16.5" customHeight="1">
      <c r="B131" s="41"/>
      <c r="C131" s="192" t="s">
        <v>244</v>
      </c>
      <c r="D131" s="192" t="s">
        <v>189</v>
      </c>
      <c r="E131" s="193" t="s">
        <v>1949</v>
      </c>
      <c r="F131" s="194" t="s">
        <v>1950</v>
      </c>
      <c r="G131" s="195" t="s">
        <v>233</v>
      </c>
      <c r="H131" s="196">
        <v>444.47</v>
      </c>
      <c r="I131" s="197"/>
      <c r="J131" s="198">
        <f>ROUND(I131*H131,2)</f>
        <v>0</v>
      </c>
      <c r="K131" s="194" t="s">
        <v>193</v>
      </c>
      <c r="L131" s="61"/>
      <c r="M131" s="199" t="s">
        <v>21</v>
      </c>
      <c r="N131" s="200" t="s">
        <v>48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194</v>
      </c>
      <c r="AT131" s="24" t="s">
        <v>189</v>
      </c>
      <c r="AU131" s="24" t="s">
        <v>87</v>
      </c>
      <c r="AY131" s="24" t="s">
        <v>187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85</v>
      </c>
      <c r="BK131" s="203">
        <f>ROUND(I131*H131,2)</f>
        <v>0</v>
      </c>
      <c r="BL131" s="24" t="s">
        <v>194</v>
      </c>
      <c r="BM131" s="24" t="s">
        <v>1951</v>
      </c>
    </row>
    <row r="132" spans="2:65" s="11" customFormat="1" ht="13.5">
      <c r="B132" s="204"/>
      <c r="C132" s="205"/>
      <c r="D132" s="206" t="s">
        <v>223</v>
      </c>
      <c r="E132" s="207" t="s">
        <v>21</v>
      </c>
      <c r="F132" s="208" t="s">
        <v>1952</v>
      </c>
      <c r="G132" s="205"/>
      <c r="H132" s="209">
        <v>139.565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223</v>
      </c>
      <c r="AU132" s="215" t="s">
        <v>87</v>
      </c>
      <c r="AV132" s="11" t="s">
        <v>87</v>
      </c>
      <c r="AW132" s="11" t="s">
        <v>40</v>
      </c>
      <c r="AX132" s="11" t="s">
        <v>77</v>
      </c>
      <c r="AY132" s="215" t="s">
        <v>187</v>
      </c>
    </row>
    <row r="133" spans="2:65" s="11" customFormat="1" ht="27">
      <c r="B133" s="204"/>
      <c r="C133" s="205"/>
      <c r="D133" s="206" t="s">
        <v>223</v>
      </c>
      <c r="E133" s="207" t="s">
        <v>21</v>
      </c>
      <c r="F133" s="208" t="s">
        <v>1953</v>
      </c>
      <c r="G133" s="205"/>
      <c r="H133" s="209">
        <v>304.90499999999997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223</v>
      </c>
      <c r="AU133" s="215" t="s">
        <v>87</v>
      </c>
      <c r="AV133" s="11" t="s">
        <v>87</v>
      </c>
      <c r="AW133" s="11" t="s">
        <v>40</v>
      </c>
      <c r="AX133" s="11" t="s">
        <v>77</v>
      </c>
      <c r="AY133" s="215" t="s">
        <v>187</v>
      </c>
    </row>
    <row r="134" spans="2:65" s="14" customFormat="1" ht="13.5">
      <c r="B134" s="251"/>
      <c r="C134" s="252"/>
      <c r="D134" s="206" t="s">
        <v>223</v>
      </c>
      <c r="E134" s="253" t="s">
        <v>21</v>
      </c>
      <c r="F134" s="254" t="s">
        <v>1374</v>
      </c>
      <c r="G134" s="252"/>
      <c r="H134" s="255">
        <v>444.47</v>
      </c>
      <c r="I134" s="256"/>
      <c r="J134" s="252"/>
      <c r="K134" s="252"/>
      <c r="L134" s="257"/>
      <c r="M134" s="258"/>
      <c r="N134" s="259"/>
      <c r="O134" s="259"/>
      <c r="P134" s="259"/>
      <c r="Q134" s="259"/>
      <c r="R134" s="259"/>
      <c r="S134" s="259"/>
      <c r="T134" s="260"/>
      <c r="AT134" s="261" t="s">
        <v>223</v>
      </c>
      <c r="AU134" s="261" t="s">
        <v>87</v>
      </c>
      <c r="AV134" s="14" t="s">
        <v>194</v>
      </c>
      <c r="AW134" s="14" t="s">
        <v>40</v>
      </c>
      <c r="AX134" s="14" t="s">
        <v>85</v>
      </c>
      <c r="AY134" s="261" t="s">
        <v>187</v>
      </c>
    </row>
    <row r="135" spans="2:65" s="1" customFormat="1" ht="16.5" customHeight="1">
      <c r="B135" s="41"/>
      <c r="C135" s="192" t="s">
        <v>249</v>
      </c>
      <c r="D135" s="192" t="s">
        <v>189</v>
      </c>
      <c r="E135" s="193" t="s">
        <v>1954</v>
      </c>
      <c r="F135" s="194" t="s">
        <v>1955</v>
      </c>
      <c r="G135" s="195" t="s">
        <v>233</v>
      </c>
      <c r="H135" s="196">
        <v>222.23500000000001</v>
      </c>
      <c r="I135" s="197"/>
      <c r="J135" s="198">
        <f>ROUND(I135*H135,2)</f>
        <v>0</v>
      </c>
      <c r="K135" s="194" t="s">
        <v>193</v>
      </c>
      <c r="L135" s="61"/>
      <c r="M135" s="199" t="s">
        <v>21</v>
      </c>
      <c r="N135" s="200" t="s">
        <v>48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194</v>
      </c>
      <c r="AT135" s="24" t="s">
        <v>189</v>
      </c>
      <c r="AU135" s="24" t="s">
        <v>87</v>
      </c>
      <c r="AY135" s="24" t="s">
        <v>187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85</v>
      </c>
      <c r="BK135" s="203">
        <f>ROUND(I135*H135,2)</f>
        <v>0</v>
      </c>
      <c r="BL135" s="24" t="s">
        <v>194</v>
      </c>
      <c r="BM135" s="24" t="s">
        <v>1956</v>
      </c>
    </row>
    <row r="136" spans="2:65" s="11" customFormat="1" ht="13.5">
      <c r="B136" s="204"/>
      <c r="C136" s="205"/>
      <c r="D136" s="206" t="s">
        <v>223</v>
      </c>
      <c r="E136" s="207" t="s">
        <v>21</v>
      </c>
      <c r="F136" s="208" t="s">
        <v>1957</v>
      </c>
      <c r="G136" s="205"/>
      <c r="H136" s="209">
        <v>222.23500000000001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223</v>
      </c>
      <c r="AU136" s="215" t="s">
        <v>87</v>
      </c>
      <c r="AV136" s="11" t="s">
        <v>87</v>
      </c>
      <c r="AW136" s="11" t="s">
        <v>40</v>
      </c>
      <c r="AX136" s="11" t="s">
        <v>77</v>
      </c>
      <c r="AY136" s="215" t="s">
        <v>187</v>
      </c>
    </row>
    <row r="137" spans="2:65" s="14" customFormat="1" ht="13.5">
      <c r="B137" s="251"/>
      <c r="C137" s="252"/>
      <c r="D137" s="206" t="s">
        <v>223</v>
      </c>
      <c r="E137" s="253" t="s">
        <v>21</v>
      </c>
      <c r="F137" s="254" t="s">
        <v>1374</v>
      </c>
      <c r="G137" s="252"/>
      <c r="H137" s="255">
        <v>222.23500000000001</v>
      </c>
      <c r="I137" s="256"/>
      <c r="J137" s="252"/>
      <c r="K137" s="252"/>
      <c r="L137" s="257"/>
      <c r="M137" s="258"/>
      <c r="N137" s="259"/>
      <c r="O137" s="259"/>
      <c r="P137" s="259"/>
      <c r="Q137" s="259"/>
      <c r="R137" s="259"/>
      <c r="S137" s="259"/>
      <c r="T137" s="260"/>
      <c r="AT137" s="261" t="s">
        <v>223</v>
      </c>
      <c r="AU137" s="261" t="s">
        <v>87</v>
      </c>
      <c r="AV137" s="14" t="s">
        <v>194</v>
      </c>
      <c r="AW137" s="14" t="s">
        <v>40</v>
      </c>
      <c r="AX137" s="14" t="s">
        <v>85</v>
      </c>
      <c r="AY137" s="261" t="s">
        <v>187</v>
      </c>
    </row>
    <row r="138" spans="2:65" s="1" customFormat="1" ht="16.5" customHeight="1">
      <c r="B138" s="41"/>
      <c r="C138" s="192" t="s">
        <v>10</v>
      </c>
      <c r="D138" s="192" t="s">
        <v>189</v>
      </c>
      <c r="E138" s="193" t="s">
        <v>1958</v>
      </c>
      <c r="F138" s="194" t="s">
        <v>1959</v>
      </c>
      <c r="G138" s="195" t="s">
        <v>233</v>
      </c>
      <c r="H138" s="196">
        <v>444.47</v>
      </c>
      <c r="I138" s="197"/>
      <c r="J138" s="198">
        <f>ROUND(I138*H138,2)</f>
        <v>0</v>
      </c>
      <c r="K138" s="194" t="s">
        <v>193</v>
      </c>
      <c r="L138" s="61"/>
      <c r="M138" s="199" t="s">
        <v>21</v>
      </c>
      <c r="N138" s="200" t="s">
        <v>48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194</v>
      </c>
      <c r="AT138" s="24" t="s">
        <v>189</v>
      </c>
      <c r="AU138" s="24" t="s">
        <v>87</v>
      </c>
      <c r="AY138" s="24" t="s">
        <v>187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85</v>
      </c>
      <c r="BK138" s="203">
        <f>ROUND(I138*H138,2)</f>
        <v>0</v>
      </c>
      <c r="BL138" s="24" t="s">
        <v>194</v>
      </c>
      <c r="BM138" s="24" t="s">
        <v>1960</v>
      </c>
    </row>
    <row r="139" spans="2:65" s="11" customFormat="1" ht="13.5">
      <c r="B139" s="204"/>
      <c r="C139" s="205"/>
      <c r="D139" s="206" t="s">
        <v>223</v>
      </c>
      <c r="E139" s="207" t="s">
        <v>21</v>
      </c>
      <c r="F139" s="208" t="s">
        <v>1952</v>
      </c>
      <c r="G139" s="205"/>
      <c r="H139" s="209">
        <v>139.565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223</v>
      </c>
      <c r="AU139" s="215" t="s">
        <v>87</v>
      </c>
      <c r="AV139" s="11" t="s">
        <v>87</v>
      </c>
      <c r="AW139" s="11" t="s">
        <v>40</v>
      </c>
      <c r="AX139" s="11" t="s">
        <v>77</v>
      </c>
      <c r="AY139" s="215" t="s">
        <v>187</v>
      </c>
    </row>
    <row r="140" spans="2:65" s="11" customFormat="1" ht="27">
      <c r="B140" s="204"/>
      <c r="C140" s="205"/>
      <c r="D140" s="206" t="s">
        <v>223</v>
      </c>
      <c r="E140" s="207" t="s">
        <v>21</v>
      </c>
      <c r="F140" s="208" t="s">
        <v>1953</v>
      </c>
      <c r="G140" s="205"/>
      <c r="H140" s="209">
        <v>304.90499999999997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223</v>
      </c>
      <c r="AU140" s="215" t="s">
        <v>87</v>
      </c>
      <c r="AV140" s="11" t="s">
        <v>87</v>
      </c>
      <c r="AW140" s="11" t="s">
        <v>40</v>
      </c>
      <c r="AX140" s="11" t="s">
        <v>77</v>
      </c>
      <c r="AY140" s="215" t="s">
        <v>187</v>
      </c>
    </row>
    <row r="141" spans="2:65" s="14" customFormat="1" ht="13.5">
      <c r="B141" s="251"/>
      <c r="C141" s="252"/>
      <c r="D141" s="206" t="s">
        <v>223</v>
      </c>
      <c r="E141" s="253" t="s">
        <v>21</v>
      </c>
      <c r="F141" s="254" t="s">
        <v>1374</v>
      </c>
      <c r="G141" s="252"/>
      <c r="H141" s="255">
        <v>444.47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AT141" s="261" t="s">
        <v>223</v>
      </c>
      <c r="AU141" s="261" t="s">
        <v>87</v>
      </c>
      <c r="AV141" s="14" t="s">
        <v>194</v>
      </c>
      <c r="AW141" s="14" t="s">
        <v>40</v>
      </c>
      <c r="AX141" s="14" t="s">
        <v>85</v>
      </c>
      <c r="AY141" s="261" t="s">
        <v>187</v>
      </c>
    </row>
    <row r="142" spans="2:65" s="1" customFormat="1" ht="16.5" customHeight="1">
      <c r="B142" s="41"/>
      <c r="C142" s="192" t="s">
        <v>259</v>
      </c>
      <c r="D142" s="192" t="s">
        <v>189</v>
      </c>
      <c r="E142" s="193" t="s">
        <v>1961</v>
      </c>
      <c r="F142" s="194" t="s">
        <v>1962</v>
      </c>
      <c r="G142" s="195" t="s">
        <v>233</v>
      </c>
      <c r="H142" s="196">
        <v>222.23500000000001</v>
      </c>
      <c r="I142" s="197"/>
      <c r="J142" s="198">
        <f>ROUND(I142*H142,2)</f>
        <v>0</v>
      </c>
      <c r="K142" s="194" t="s">
        <v>193</v>
      </c>
      <c r="L142" s="61"/>
      <c r="M142" s="199" t="s">
        <v>21</v>
      </c>
      <c r="N142" s="200" t="s">
        <v>48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194</v>
      </c>
      <c r="AT142" s="24" t="s">
        <v>189</v>
      </c>
      <c r="AU142" s="24" t="s">
        <v>87</v>
      </c>
      <c r="AY142" s="24" t="s">
        <v>187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85</v>
      </c>
      <c r="BK142" s="203">
        <f>ROUND(I142*H142,2)</f>
        <v>0</v>
      </c>
      <c r="BL142" s="24" t="s">
        <v>194</v>
      </c>
      <c r="BM142" s="24" t="s">
        <v>1963</v>
      </c>
    </row>
    <row r="143" spans="2:65" s="11" customFormat="1" ht="13.5">
      <c r="B143" s="204"/>
      <c r="C143" s="205"/>
      <c r="D143" s="206" t="s">
        <v>223</v>
      </c>
      <c r="E143" s="207" t="s">
        <v>21</v>
      </c>
      <c r="F143" s="208" t="s">
        <v>1957</v>
      </c>
      <c r="G143" s="205"/>
      <c r="H143" s="209">
        <v>222.23500000000001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223</v>
      </c>
      <c r="AU143" s="215" t="s">
        <v>87</v>
      </c>
      <c r="AV143" s="11" t="s">
        <v>87</v>
      </c>
      <c r="AW143" s="11" t="s">
        <v>40</v>
      </c>
      <c r="AX143" s="11" t="s">
        <v>77</v>
      </c>
      <c r="AY143" s="215" t="s">
        <v>187</v>
      </c>
    </row>
    <row r="144" spans="2:65" s="14" customFormat="1" ht="13.5">
      <c r="B144" s="251"/>
      <c r="C144" s="252"/>
      <c r="D144" s="206" t="s">
        <v>223</v>
      </c>
      <c r="E144" s="253" t="s">
        <v>21</v>
      </c>
      <c r="F144" s="254" t="s">
        <v>1374</v>
      </c>
      <c r="G144" s="252"/>
      <c r="H144" s="255">
        <v>222.23500000000001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AT144" s="261" t="s">
        <v>223</v>
      </c>
      <c r="AU144" s="261" t="s">
        <v>87</v>
      </c>
      <c r="AV144" s="14" t="s">
        <v>194</v>
      </c>
      <c r="AW144" s="14" t="s">
        <v>40</v>
      </c>
      <c r="AX144" s="14" t="s">
        <v>85</v>
      </c>
      <c r="AY144" s="261" t="s">
        <v>187</v>
      </c>
    </row>
    <row r="145" spans="2:65" s="1" customFormat="1" ht="16.5" customHeight="1">
      <c r="B145" s="41"/>
      <c r="C145" s="192" t="s">
        <v>264</v>
      </c>
      <c r="D145" s="192" t="s">
        <v>189</v>
      </c>
      <c r="E145" s="193" t="s">
        <v>1964</v>
      </c>
      <c r="F145" s="194" t="s">
        <v>1965</v>
      </c>
      <c r="G145" s="195" t="s">
        <v>233</v>
      </c>
      <c r="H145" s="196">
        <v>139.565</v>
      </c>
      <c r="I145" s="197"/>
      <c r="J145" s="198">
        <f>ROUND(I145*H145,2)</f>
        <v>0</v>
      </c>
      <c r="K145" s="194" t="s">
        <v>193</v>
      </c>
      <c r="L145" s="61"/>
      <c r="M145" s="199" t="s">
        <v>21</v>
      </c>
      <c r="N145" s="200" t="s">
        <v>48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194</v>
      </c>
      <c r="AT145" s="24" t="s">
        <v>189</v>
      </c>
      <c r="AU145" s="24" t="s">
        <v>87</v>
      </c>
      <c r="AY145" s="24" t="s">
        <v>187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85</v>
      </c>
      <c r="BK145" s="203">
        <f>ROUND(I145*H145,2)</f>
        <v>0</v>
      </c>
      <c r="BL145" s="24" t="s">
        <v>194</v>
      </c>
      <c r="BM145" s="24" t="s">
        <v>1966</v>
      </c>
    </row>
    <row r="146" spans="2:65" s="11" customFormat="1" ht="13.5">
      <c r="B146" s="204"/>
      <c r="C146" s="205"/>
      <c r="D146" s="206" t="s">
        <v>223</v>
      </c>
      <c r="E146" s="207" t="s">
        <v>21</v>
      </c>
      <c r="F146" s="208" t="s">
        <v>1967</v>
      </c>
      <c r="G146" s="205"/>
      <c r="H146" s="209">
        <v>139.565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223</v>
      </c>
      <c r="AU146" s="215" t="s">
        <v>87</v>
      </c>
      <c r="AV146" s="11" t="s">
        <v>87</v>
      </c>
      <c r="AW146" s="11" t="s">
        <v>40</v>
      </c>
      <c r="AX146" s="11" t="s">
        <v>77</v>
      </c>
      <c r="AY146" s="215" t="s">
        <v>187</v>
      </c>
    </row>
    <row r="147" spans="2:65" s="14" customFormat="1" ht="13.5">
      <c r="B147" s="251"/>
      <c r="C147" s="252"/>
      <c r="D147" s="206" t="s">
        <v>223</v>
      </c>
      <c r="E147" s="253" t="s">
        <v>21</v>
      </c>
      <c r="F147" s="254" t="s">
        <v>1374</v>
      </c>
      <c r="G147" s="252"/>
      <c r="H147" s="255">
        <v>139.565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AT147" s="261" t="s">
        <v>223</v>
      </c>
      <c r="AU147" s="261" t="s">
        <v>87</v>
      </c>
      <c r="AV147" s="14" t="s">
        <v>194</v>
      </c>
      <c r="AW147" s="14" t="s">
        <v>40</v>
      </c>
      <c r="AX147" s="14" t="s">
        <v>85</v>
      </c>
      <c r="AY147" s="261" t="s">
        <v>187</v>
      </c>
    </row>
    <row r="148" spans="2:65" s="1" customFormat="1" ht="16.5" customHeight="1">
      <c r="B148" s="41"/>
      <c r="C148" s="192" t="s">
        <v>269</v>
      </c>
      <c r="D148" s="192" t="s">
        <v>189</v>
      </c>
      <c r="E148" s="193" t="s">
        <v>1968</v>
      </c>
      <c r="F148" s="194" t="s">
        <v>1969</v>
      </c>
      <c r="G148" s="195" t="s">
        <v>233</v>
      </c>
      <c r="H148" s="196">
        <v>69.783000000000001</v>
      </c>
      <c r="I148" s="197"/>
      <c r="J148" s="198">
        <f>ROUND(I148*H148,2)</f>
        <v>0</v>
      </c>
      <c r="K148" s="194" t="s">
        <v>193</v>
      </c>
      <c r="L148" s="61"/>
      <c r="M148" s="199" t="s">
        <v>21</v>
      </c>
      <c r="N148" s="200" t="s">
        <v>48</v>
      </c>
      <c r="O148" s="4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194</v>
      </c>
      <c r="AT148" s="24" t="s">
        <v>189</v>
      </c>
      <c r="AU148" s="24" t="s">
        <v>87</v>
      </c>
      <c r="AY148" s="24" t="s">
        <v>187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85</v>
      </c>
      <c r="BK148" s="203">
        <f>ROUND(I148*H148,2)</f>
        <v>0</v>
      </c>
      <c r="BL148" s="24" t="s">
        <v>194</v>
      </c>
      <c r="BM148" s="24" t="s">
        <v>1970</v>
      </c>
    </row>
    <row r="149" spans="2:65" s="11" customFormat="1" ht="13.5">
      <c r="B149" s="204"/>
      <c r="C149" s="205"/>
      <c r="D149" s="206" t="s">
        <v>223</v>
      </c>
      <c r="E149" s="207" t="s">
        <v>21</v>
      </c>
      <c r="F149" s="208" t="s">
        <v>1971</v>
      </c>
      <c r="G149" s="205"/>
      <c r="H149" s="209">
        <v>69.783000000000001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223</v>
      </c>
      <c r="AU149" s="215" t="s">
        <v>87</v>
      </c>
      <c r="AV149" s="11" t="s">
        <v>87</v>
      </c>
      <c r="AW149" s="11" t="s">
        <v>40</v>
      </c>
      <c r="AX149" s="11" t="s">
        <v>77</v>
      </c>
      <c r="AY149" s="215" t="s">
        <v>187</v>
      </c>
    </row>
    <row r="150" spans="2:65" s="14" customFormat="1" ht="13.5">
      <c r="B150" s="251"/>
      <c r="C150" s="252"/>
      <c r="D150" s="206" t="s">
        <v>223</v>
      </c>
      <c r="E150" s="253" t="s">
        <v>21</v>
      </c>
      <c r="F150" s="254" t="s">
        <v>1374</v>
      </c>
      <c r="G150" s="252"/>
      <c r="H150" s="255">
        <v>69.783000000000001</v>
      </c>
      <c r="I150" s="256"/>
      <c r="J150" s="252"/>
      <c r="K150" s="252"/>
      <c r="L150" s="257"/>
      <c r="M150" s="258"/>
      <c r="N150" s="259"/>
      <c r="O150" s="259"/>
      <c r="P150" s="259"/>
      <c r="Q150" s="259"/>
      <c r="R150" s="259"/>
      <c r="S150" s="259"/>
      <c r="T150" s="260"/>
      <c r="AT150" s="261" t="s">
        <v>223</v>
      </c>
      <c r="AU150" s="261" t="s">
        <v>87</v>
      </c>
      <c r="AV150" s="14" t="s">
        <v>194</v>
      </c>
      <c r="AW150" s="14" t="s">
        <v>40</v>
      </c>
      <c r="AX150" s="14" t="s">
        <v>85</v>
      </c>
      <c r="AY150" s="261" t="s">
        <v>187</v>
      </c>
    </row>
    <row r="151" spans="2:65" s="1" customFormat="1" ht="16.5" customHeight="1">
      <c r="B151" s="41"/>
      <c r="C151" s="192" t="s">
        <v>274</v>
      </c>
      <c r="D151" s="192" t="s">
        <v>189</v>
      </c>
      <c r="E151" s="193" t="s">
        <v>1972</v>
      </c>
      <c r="F151" s="194" t="s">
        <v>1973</v>
      </c>
      <c r="G151" s="195" t="s">
        <v>233</v>
      </c>
      <c r="H151" s="196">
        <v>139.565</v>
      </c>
      <c r="I151" s="197"/>
      <c r="J151" s="198">
        <f>ROUND(I151*H151,2)</f>
        <v>0</v>
      </c>
      <c r="K151" s="194" t="s">
        <v>193</v>
      </c>
      <c r="L151" s="61"/>
      <c r="M151" s="199" t="s">
        <v>21</v>
      </c>
      <c r="N151" s="200" t="s">
        <v>48</v>
      </c>
      <c r="O151" s="4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194</v>
      </c>
      <c r="AT151" s="24" t="s">
        <v>189</v>
      </c>
      <c r="AU151" s="24" t="s">
        <v>87</v>
      </c>
      <c r="AY151" s="24" t="s">
        <v>187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85</v>
      </c>
      <c r="BK151" s="203">
        <f>ROUND(I151*H151,2)</f>
        <v>0</v>
      </c>
      <c r="BL151" s="24" t="s">
        <v>194</v>
      </c>
      <c r="BM151" s="24" t="s">
        <v>1974</v>
      </c>
    </row>
    <row r="152" spans="2:65" s="11" customFormat="1" ht="13.5">
      <c r="B152" s="204"/>
      <c r="C152" s="205"/>
      <c r="D152" s="206" t="s">
        <v>223</v>
      </c>
      <c r="E152" s="207" t="s">
        <v>21</v>
      </c>
      <c r="F152" s="208" t="s">
        <v>1967</v>
      </c>
      <c r="G152" s="205"/>
      <c r="H152" s="209">
        <v>139.565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223</v>
      </c>
      <c r="AU152" s="215" t="s">
        <v>87</v>
      </c>
      <c r="AV152" s="11" t="s">
        <v>87</v>
      </c>
      <c r="AW152" s="11" t="s">
        <v>40</v>
      </c>
      <c r="AX152" s="11" t="s">
        <v>77</v>
      </c>
      <c r="AY152" s="215" t="s">
        <v>187</v>
      </c>
    </row>
    <row r="153" spans="2:65" s="14" customFormat="1" ht="13.5">
      <c r="B153" s="251"/>
      <c r="C153" s="252"/>
      <c r="D153" s="206" t="s">
        <v>223</v>
      </c>
      <c r="E153" s="253" t="s">
        <v>21</v>
      </c>
      <c r="F153" s="254" t="s">
        <v>1374</v>
      </c>
      <c r="G153" s="252"/>
      <c r="H153" s="255">
        <v>139.565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AT153" s="261" t="s">
        <v>223</v>
      </c>
      <c r="AU153" s="261" t="s">
        <v>87</v>
      </c>
      <c r="AV153" s="14" t="s">
        <v>194</v>
      </c>
      <c r="AW153" s="14" t="s">
        <v>40</v>
      </c>
      <c r="AX153" s="14" t="s">
        <v>85</v>
      </c>
      <c r="AY153" s="261" t="s">
        <v>187</v>
      </c>
    </row>
    <row r="154" spans="2:65" s="1" customFormat="1" ht="16.5" customHeight="1">
      <c r="B154" s="41"/>
      <c r="C154" s="192" t="s">
        <v>279</v>
      </c>
      <c r="D154" s="192" t="s">
        <v>189</v>
      </c>
      <c r="E154" s="193" t="s">
        <v>1975</v>
      </c>
      <c r="F154" s="194" t="s">
        <v>1976</v>
      </c>
      <c r="G154" s="195" t="s">
        <v>233</v>
      </c>
      <c r="H154" s="196">
        <v>69.783000000000001</v>
      </c>
      <c r="I154" s="197"/>
      <c r="J154" s="198">
        <f>ROUND(I154*H154,2)</f>
        <v>0</v>
      </c>
      <c r="K154" s="194" t="s">
        <v>193</v>
      </c>
      <c r="L154" s="61"/>
      <c r="M154" s="199" t="s">
        <v>21</v>
      </c>
      <c r="N154" s="200" t="s">
        <v>48</v>
      </c>
      <c r="O154" s="4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4" t="s">
        <v>194</v>
      </c>
      <c r="AT154" s="24" t="s">
        <v>189</v>
      </c>
      <c r="AU154" s="24" t="s">
        <v>87</v>
      </c>
      <c r="AY154" s="24" t="s">
        <v>187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85</v>
      </c>
      <c r="BK154" s="203">
        <f>ROUND(I154*H154,2)</f>
        <v>0</v>
      </c>
      <c r="BL154" s="24" t="s">
        <v>194</v>
      </c>
      <c r="BM154" s="24" t="s">
        <v>1977</v>
      </c>
    </row>
    <row r="155" spans="2:65" s="11" customFormat="1" ht="13.5">
      <c r="B155" s="204"/>
      <c r="C155" s="205"/>
      <c r="D155" s="206" t="s">
        <v>223</v>
      </c>
      <c r="E155" s="207" t="s">
        <v>21</v>
      </c>
      <c r="F155" s="208" t="s">
        <v>1971</v>
      </c>
      <c r="G155" s="205"/>
      <c r="H155" s="209">
        <v>69.783000000000001</v>
      </c>
      <c r="I155" s="210"/>
      <c r="J155" s="205"/>
      <c r="K155" s="205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223</v>
      </c>
      <c r="AU155" s="215" t="s">
        <v>87</v>
      </c>
      <c r="AV155" s="11" t="s">
        <v>87</v>
      </c>
      <c r="AW155" s="11" t="s">
        <v>40</v>
      </c>
      <c r="AX155" s="11" t="s">
        <v>77</v>
      </c>
      <c r="AY155" s="215" t="s">
        <v>187</v>
      </c>
    </row>
    <row r="156" spans="2:65" s="14" customFormat="1" ht="13.5">
      <c r="B156" s="251"/>
      <c r="C156" s="252"/>
      <c r="D156" s="206" t="s">
        <v>223</v>
      </c>
      <c r="E156" s="253" t="s">
        <v>21</v>
      </c>
      <c r="F156" s="254" t="s">
        <v>1374</v>
      </c>
      <c r="G156" s="252"/>
      <c r="H156" s="255">
        <v>69.783000000000001</v>
      </c>
      <c r="I156" s="256"/>
      <c r="J156" s="252"/>
      <c r="K156" s="252"/>
      <c r="L156" s="257"/>
      <c r="M156" s="258"/>
      <c r="N156" s="259"/>
      <c r="O156" s="259"/>
      <c r="P156" s="259"/>
      <c r="Q156" s="259"/>
      <c r="R156" s="259"/>
      <c r="S156" s="259"/>
      <c r="T156" s="260"/>
      <c r="AT156" s="261" t="s">
        <v>223</v>
      </c>
      <c r="AU156" s="261" t="s">
        <v>87</v>
      </c>
      <c r="AV156" s="14" t="s">
        <v>194</v>
      </c>
      <c r="AW156" s="14" t="s">
        <v>40</v>
      </c>
      <c r="AX156" s="14" t="s">
        <v>85</v>
      </c>
      <c r="AY156" s="261" t="s">
        <v>187</v>
      </c>
    </row>
    <row r="157" spans="2:65" s="1" customFormat="1" ht="16.5" customHeight="1">
      <c r="B157" s="41"/>
      <c r="C157" s="192" t="s">
        <v>9</v>
      </c>
      <c r="D157" s="192" t="s">
        <v>189</v>
      </c>
      <c r="E157" s="193" t="s">
        <v>1671</v>
      </c>
      <c r="F157" s="194" t="s">
        <v>1672</v>
      </c>
      <c r="G157" s="195" t="s">
        <v>202</v>
      </c>
      <c r="H157" s="196">
        <v>380.09</v>
      </c>
      <c r="I157" s="197"/>
      <c r="J157" s="198">
        <f>ROUND(I157*H157,2)</f>
        <v>0</v>
      </c>
      <c r="K157" s="194" t="s">
        <v>193</v>
      </c>
      <c r="L157" s="61"/>
      <c r="M157" s="199" t="s">
        <v>21</v>
      </c>
      <c r="N157" s="200" t="s">
        <v>48</v>
      </c>
      <c r="O157" s="42"/>
      <c r="P157" s="201">
        <f>O157*H157</f>
        <v>0</v>
      </c>
      <c r="Q157" s="201">
        <v>8.4000000000000003E-4</v>
      </c>
      <c r="R157" s="201">
        <f>Q157*H157</f>
        <v>0.31927559999999999</v>
      </c>
      <c r="S157" s="201">
        <v>0</v>
      </c>
      <c r="T157" s="202">
        <f>S157*H157</f>
        <v>0</v>
      </c>
      <c r="AR157" s="24" t="s">
        <v>194</v>
      </c>
      <c r="AT157" s="24" t="s">
        <v>189</v>
      </c>
      <c r="AU157" s="24" t="s">
        <v>87</v>
      </c>
      <c r="AY157" s="24" t="s">
        <v>187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85</v>
      </c>
      <c r="BK157" s="203">
        <f>ROUND(I157*H157,2)</f>
        <v>0</v>
      </c>
      <c r="BL157" s="24" t="s">
        <v>194</v>
      </c>
      <c r="BM157" s="24" t="s">
        <v>1978</v>
      </c>
    </row>
    <row r="158" spans="2:65" s="11" customFormat="1" ht="13.5">
      <c r="B158" s="204"/>
      <c r="C158" s="205"/>
      <c r="D158" s="206" t="s">
        <v>223</v>
      </c>
      <c r="E158" s="207" t="s">
        <v>21</v>
      </c>
      <c r="F158" s="208" t="s">
        <v>1979</v>
      </c>
      <c r="G158" s="205"/>
      <c r="H158" s="209">
        <v>380.09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223</v>
      </c>
      <c r="AU158" s="215" t="s">
        <v>87</v>
      </c>
      <c r="AV158" s="11" t="s">
        <v>87</v>
      </c>
      <c r="AW158" s="11" t="s">
        <v>40</v>
      </c>
      <c r="AX158" s="11" t="s">
        <v>77</v>
      </c>
      <c r="AY158" s="215" t="s">
        <v>187</v>
      </c>
    </row>
    <row r="159" spans="2:65" s="14" customFormat="1" ht="13.5">
      <c r="B159" s="251"/>
      <c r="C159" s="252"/>
      <c r="D159" s="206" t="s">
        <v>223</v>
      </c>
      <c r="E159" s="253" t="s">
        <v>21</v>
      </c>
      <c r="F159" s="254" t="s">
        <v>1374</v>
      </c>
      <c r="G159" s="252"/>
      <c r="H159" s="255">
        <v>380.09</v>
      </c>
      <c r="I159" s="256"/>
      <c r="J159" s="252"/>
      <c r="K159" s="252"/>
      <c r="L159" s="257"/>
      <c r="M159" s="258"/>
      <c r="N159" s="259"/>
      <c r="O159" s="259"/>
      <c r="P159" s="259"/>
      <c r="Q159" s="259"/>
      <c r="R159" s="259"/>
      <c r="S159" s="259"/>
      <c r="T159" s="260"/>
      <c r="AT159" s="261" t="s">
        <v>223</v>
      </c>
      <c r="AU159" s="261" t="s">
        <v>87</v>
      </c>
      <c r="AV159" s="14" t="s">
        <v>194</v>
      </c>
      <c r="AW159" s="14" t="s">
        <v>40</v>
      </c>
      <c r="AX159" s="14" t="s">
        <v>85</v>
      </c>
      <c r="AY159" s="261" t="s">
        <v>187</v>
      </c>
    </row>
    <row r="160" spans="2:65" s="1" customFormat="1" ht="16.5" customHeight="1">
      <c r="B160" s="41"/>
      <c r="C160" s="192" t="s">
        <v>286</v>
      </c>
      <c r="D160" s="192" t="s">
        <v>189</v>
      </c>
      <c r="E160" s="193" t="s">
        <v>1676</v>
      </c>
      <c r="F160" s="194" t="s">
        <v>1677</v>
      </c>
      <c r="G160" s="195" t="s">
        <v>202</v>
      </c>
      <c r="H160" s="196">
        <v>83.58</v>
      </c>
      <c r="I160" s="197"/>
      <c r="J160" s="198">
        <f>ROUND(I160*H160,2)</f>
        <v>0</v>
      </c>
      <c r="K160" s="194" t="s">
        <v>193</v>
      </c>
      <c r="L160" s="61"/>
      <c r="M160" s="199" t="s">
        <v>21</v>
      </c>
      <c r="N160" s="200" t="s">
        <v>48</v>
      </c>
      <c r="O160" s="42"/>
      <c r="P160" s="201">
        <f>O160*H160</f>
        <v>0</v>
      </c>
      <c r="Q160" s="201">
        <v>8.4999999999999995E-4</v>
      </c>
      <c r="R160" s="201">
        <f>Q160*H160</f>
        <v>7.1042999999999995E-2</v>
      </c>
      <c r="S160" s="201">
        <v>0</v>
      </c>
      <c r="T160" s="202">
        <f>S160*H160</f>
        <v>0</v>
      </c>
      <c r="AR160" s="24" t="s">
        <v>194</v>
      </c>
      <c r="AT160" s="24" t="s">
        <v>189</v>
      </c>
      <c r="AU160" s="24" t="s">
        <v>87</v>
      </c>
      <c r="AY160" s="24" t="s">
        <v>187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85</v>
      </c>
      <c r="BK160" s="203">
        <f>ROUND(I160*H160,2)</f>
        <v>0</v>
      </c>
      <c r="BL160" s="24" t="s">
        <v>194</v>
      </c>
      <c r="BM160" s="24" t="s">
        <v>1980</v>
      </c>
    </row>
    <row r="161" spans="2:65" s="11" customFormat="1" ht="13.5">
      <c r="B161" s="204"/>
      <c r="C161" s="205"/>
      <c r="D161" s="206" t="s">
        <v>223</v>
      </c>
      <c r="E161" s="207" t="s">
        <v>21</v>
      </c>
      <c r="F161" s="208" t="s">
        <v>1981</v>
      </c>
      <c r="G161" s="205"/>
      <c r="H161" s="209">
        <v>83.58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223</v>
      </c>
      <c r="AU161" s="215" t="s">
        <v>87</v>
      </c>
      <c r="AV161" s="11" t="s">
        <v>87</v>
      </c>
      <c r="AW161" s="11" t="s">
        <v>40</v>
      </c>
      <c r="AX161" s="11" t="s">
        <v>77</v>
      </c>
      <c r="AY161" s="215" t="s">
        <v>187</v>
      </c>
    </row>
    <row r="162" spans="2:65" s="14" customFormat="1" ht="13.5">
      <c r="B162" s="251"/>
      <c r="C162" s="252"/>
      <c r="D162" s="206" t="s">
        <v>223</v>
      </c>
      <c r="E162" s="253" t="s">
        <v>21</v>
      </c>
      <c r="F162" s="254" t="s">
        <v>1374</v>
      </c>
      <c r="G162" s="252"/>
      <c r="H162" s="255">
        <v>83.58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AT162" s="261" t="s">
        <v>223</v>
      </c>
      <c r="AU162" s="261" t="s">
        <v>87</v>
      </c>
      <c r="AV162" s="14" t="s">
        <v>194</v>
      </c>
      <c r="AW162" s="14" t="s">
        <v>40</v>
      </c>
      <c r="AX162" s="14" t="s">
        <v>85</v>
      </c>
      <c r="AY162" s="261" t="s">
        <v>187</v>
      </c>
    </row>
    <row r="163" spans="2:65" s="1" customFormat="1" ht="16.5" customHeight="1">
      <c r="B163" s="41"/>
      <c r="C163" s="192" t="s">
        <v>290</v>
      </c>
      <c r="D163" s="192" t="s">
        <v>189</v>
      </c>
      <c r="E163" s="193" t="s">
        <v>1680</v>
      </c>
      <c r="F163" s="194" t="s">
        <v>1681</v>
      </c>
      <c r="G163" s="195" t="s">
        <v>202</v>
      </c>
      <c r="H163" s="196">
        <v>380.09</v>
      </c>
      <c r="I163" s="197"/>
      <c r="J163" s="198">
        <f>ROUND(I163*H163,2)</f>
        <v>0</v>
      </c>
      <c r="K163" s="194" t="s">
        <v>193</v>
      </c>
      <c r="L163" s="61"/>
      <c r="M163" s="199" t="s">
        <v>21</v>
      </c>
      <c r="N163" s="200" t="s">
        <v>48</v>
      </c>
      <c r="O163" s="4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194</v>
      </c>
      <c r="AT163" s="24" t="s">
        <v>189</v>
      </c>
      <c r="AU163" s="24" t="s">
        <v>87</v>
      </c>
      <c r="AY163" s="24" t="s">
        <v>187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85</v>
      </c>
      <c r="BK163" s="203">
        <f>ROUND(I163*H163,2)</f>
        <v>0</v>
      </c>
      <c r="BL163" s="24" t="s">
        <v>194</v>
      </c>
      <c r="BM163" s="24" t="s">
        <v>1982</v>
      </c>
    </row>
    <row r="164" spans="2:65" s="11" customFormat="1" ht="13.5">
      <c r="B164" s="204"/>
      <c r="C164" s="205"/>
      <c r="D164" s="206" t="s">
        <v>223</v>
      </c>
      <c r="E164" s="207" t="s">
        <v>21</v>
      </c>
      <c r="F164" s="208" t="s">
        <v>1979</v>
      </c>
      <c r="G164" s="205"/>
      <c r="H164" s="209">
        <v>380.09</v>
      </c>
      <c r="I164" s="210"/>
      <c r="J164" s="205"/>
      <c r="K164" s="205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223</v>
      </c>
      <c r="AU164" s="215" t="s">
        <v>87</v>
      </c>
      <c r="AV164" s="11" t="s">
        <v>87</v>
      </c>
      <c r="AW164" s="11" t="s">
        <v>40</v>
      </c>
      <c r="AX164" s="11" t="s">
        <v>77</v>
      </c>
      <c r="AY164" s="215" t="s">
        <v>187</v>
      </c>
    </row>
    <row r="165" spans="2:65" s="14" customFormat="1" ht="13.5">
      <c r="B165" s="251"/>
      <c r="C165" s="252"/>
      <c r="D165" s="206" t="s">
        <v>223</v>
      </c>
      <c r="E165" s="253" t="s">
        <v>21</v>
      </c>
      <c r="F165" s="254" t="s">
        <v>1374</v>
      </c>
      <c r="G165" s="252"/>
      <c r="H165" s="255">
        <v>380.09</v>
      </c>
      <c r="I165" s="256"/>
      <c r="J165" s="252"/>
      <c r="K165" s="252"/>
      <c r="L165" s="257"/>
      <c r="M165" s="258"/>
      <c r="N165" s="259"/>
      <c r="O165" s="259"/>
      <c r="P165" s="259"/>
      <c r="Q165" s="259"/>
      <c r="R165" s="259"/>
      <c r="S165" s="259"/>
      <c r="T165" s="260"/>
      <c r="AT165" s="261" t="s">
        <v>223</v>
      </c>
      <c r="AU165" s="261" t="s">
        <v>87</v>
      </c>
      <c r="AV165" s="14" t="s">
        <v>194</v>
      </c>
      <c r="AW165" s="14" t="s">
        <v>40</v>
      </c>
      <c r="AX165" s="14" t="s">
        <v>85</v>
      </c>
      <c r="AY165" s="261" t="s">
        <v>187</v>
      </c>
    </row>
    <row r="166" spans="2:65" s="1" customFormat="1" ht="16.5" customHeight="1">
      <c r="B166" s="41"/>
      <c r="C166" s="192" t="s">
        <v>295</v>
      </c>
      <c r="D166" s="192" t="s">
        <v>189</v>
      </c>
      <c r="E166" s="193" t="s">
        <v>1684</v>
      </c>
      <c r="F166" s="194" t="s">
        <v>1685</v>
      </c>
      <c r="G166" s="195" t="s">
        <v>202</v>
      </c>
      <c r="H166" s="196">
        <v>83.58</v>
      </c>
      <c r="I166" s="197"/>
      <c r="J166" s="198">
        <f>ROUND(I166*H166,2)</f>
        <v>0</v>
      </c>
      <c r="K166" s="194" t="s">
        <v>193</v>
      </c>
      <c r="L166" s="61"/>
      <c r="M166" s="199" t="s">
        <v>21</v>
      </c>
      <c r="N166" s="200" t="s">
        <v>48</v>
      </c>
      <c r="O166" s="4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194</v>
      </c>
      <c r="AT166" s="24" t="s">
        <v>189</v>
      </c>
      <c r="AU166" s="24" t="s">
        <v>87</v>
      </c>
      <c r="AY166" s="24" t="s">
        <v>187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85</v>
      </c>
      <c r="BK166" s="203">
        <f>ROUND(I166*H166,2)</f>
        <v>0</v>
      </c>
      <c r="BL166" s="24" t="s">
        <v>194</v>
      </c>
      <c r="BM166" s="24" t="s">
        <v>1983</v>
      </c>
    </row>
    <row r="167" spans="2:65" s="11" customFormat="1" ht="13.5">
      <c r="B167" s="204"/>
      <c r="C167" s="205"/>
      <c r="D167" s="206" t="s">
        <v>223</v>
      </c>
      <c r="E167" s="207" t="s">
        <v>21</v>
      </c>
      <c r="F167" s="208" t="s">
        <v>1981</v>
      </c>
      <c r="G167" s="205"/>
      <c r="H167" s="209">
        <v>83.58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223</v>
      </c>
      <c r="AU167" s="215" t="s">
        <v>87</v>
      </c>
      <c r="AV167" s="11" t="s">
        <v>87</v>
      </c>
      <c r="AW167" s="11" t="s">
        <v>40</v>
      </c>
      <c r="AX167" s="11" t="s">
        <v>77</v>
      </c>
      <c r="AY167" s="215" t="s">
        <v>187</v>
      </c>
    </row>
    <row r="168" spans="2:65" s="14" customFormat="1" ht="13.5">
      <c r="B168" s="251"/>
      <c r="C168" s="252"/>
      <c r="D168" s="206" t="s">
        <v>223</v>
      </c>
      <c r="E168" s="253" t="s">
        <v>21</v>
      </c>
      <c r="F168" s="254" t="s">
        <v>1374</v>
      </c>
      <c r="G168" s="252"/>
      <c r="H168" s="255">
        <v>83.58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AT168" s="261" t="s">
        <v>223</v>
      </c>
      <c r="AU168" s="261" t="s">
        <v>87</v>
      </c>
      <c r="AV168" s="14" t="s">
        <v>194</v>
      </c>
      <c r="AW168" s="14" t="s">
        <v>40</v>
      </c>
      <c r="AX168" s="14" t="s">
        <v>85</v>
      </c>
      <c r="AY168" s="261" t="s">
        <v>187</v>
      </c>
    </row>
    <row r="169" spans="2:65" s="1" customFormat="1" ht="16.5" customHeight="1">
      <c r="B169" s="41"/>
      <c r="C169" s="192" t="s">
        <v>301</v>
      </c>
      <c r="D169" s="192" t="s">
        <v>189</v>
      </c>
      <c r="E169" s="193" t="s">
        <v>1247</v>
      </c>
      <c r="F169" s="194" t="s">
        <v>1984</v>
      </c>
      <c r="G169" s="195" t="s">
        <v>233</v>
      </c>
      <c r="H169" s="196">
        <v>109.67</v>
      </c>
      <c r="I169" s="197"/>
      <c r="J169" s="198">
        <f>ROUND(I169*H169,2)</f>
        <v>0</v>
      </c>
      <c r="K169" s="194" t="s">
        <v>193</v>
      </c>
      <c r="L169" s="61"/>
      <c r="M169" s="199" t="s">
        <v>21</v>
      </c>
      <c r="N169" s="200" t="s">
        <v>48</v>
      </c>
      <c r="O169" s="4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194</v>
      </c>
      <c r="AT169" s="24" t="s">
        <v>189</v>
      </c>
      <c r="AU169" s="24" t="s">
        <v>87</v>
      </c>
      <c r="AY169" s="24" t="s">
        <v>187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85</v>
      </c>
      <c r="BK169" s="203">
        <f>ROUND(I169*H169,2)</f>
        <v>0</v>
      </c>
      <c r="BL169" s="24" t="s">
        <v>194</v>
      </c>
      <c r="BM169" s="24" t="s">
        <v>1985</v>
      </c>
    </row>
    <row r="170" spans="2:65" s="11" customFormat="1" ht="13.5">
      <c r="B170" s="204"/>
      <c r="C170" s="205"/>
      <c r="D170" s="206" t="s">
        <v>223</v>
      </c>
      <c r="E170" s="207" t="s">
        <v>21</v>
      </c>
      <c r="F170" s="208" t="s">
        <v>1986</v>
      </c>
      <c r="G170" s="205"/>
      <c r="H170" s="209">
        <v>109.67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223</v>
      </c>
      <c r="AU170" s="215" t="s">
        <v>87</v>
      </c>
      <c r="AV170" s="11" t="s">
        <v>87</v>
      </c>
      <c r="AW170" s="11" t="s">
        <v>40</v>
      </c>
      <c r="AX170" s="11" t="s">
        <v>77</v>
      </c>
      <c r="AY170" s="215" t="s">
        <v>187</v>
      </c>
    </row>
    <row r="171" spans="2:65" s="14" customFormat="1" ht="13.5">
      <c r="B171" s="251"/>
      <c r="C171" s="252"/>
      <c r="D171" s="206" t="s">
        <v>223</v>
      </c>
      <c r="E171" s="253" t="s">
        <v>21</v>
      </c>
      <c r="F171" s="254" t="s">
        <v>1374</v>
      </c>
      <c r="G171" s="252"/>
      <c r="H171" s="255">
        <v>109.67</v>
      </c>
      <c r="I171" s="256"/>
      <c r="J171" s="252"/>
      <c r="K171" s="252"/>
      <c r="L171" s="257"/>
      <c r="M171" s="258"/>
      <c r="N171" s="259"/>
      <c r="O171" s="259"/>
      <c r="P171" s="259"/>
      <c r="Q171" s="259"/>
      <c r="R171" s="259"/>
      <c r="S171" s="259"/>
      <c r="T171" s="260"/>
      <c r="AT171" s="261" t="s">
        <v>223</v>
      </c>
      <c r="AU171" s="261" t="s">
        <v>87</v>
      </c>
      <c r="AV171" s="14" t="s">
        <v>194</v>
      </c>
      <c r="AW171" s="14" t="s">
        <v>40</v>
      </c>
      <c r="AX171" s="14" t="s">
        <v>85</v>
      </c>
      <c r="AY171" s="261" t="s">
        <v>187</v>
      </c>
    </row>
    <row r="172" spans="2:65" s="1" customFormat="1" ht="16.5" customHeight="1">
      <c r="B172" s="41"/>
      <c r="C172" s="192" t="s">
        <v>307</v>
      </c>
      <c r="D172" s="192" t="s">
        <v>189</v>
      </c>
      <c r="E172" s="193" t="s">
        <v>1987</v>
      </c>
      <c r="F172" s="194" t="s">
        <v>1988</v>
      </c>
      <c r="G172" s="195" t="s">
        <v>233</v>
      </c>
      <c r="H172" s="196">
        <v>27.495000000000001</v>
      </c>
      <c r="I172" s="197"/>
      <c r="J172" s="198">
        <f>ROUND(I172*H172,2)</f>
        <v>0</v>
      </c>
      <c r="K172" s="194" t="s">
        <v>193</v>
      </c>
      <c r="L172" s="61"/>
      <c r="M172" s="199" t="s">
        <v>21</v>
      </c>
      <c r="N172" s="200" t="s">
        <v>48</v>
      </c>
      <c r="O172" s="4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194</v>
      </c>
      <c r="AT172" s="24" t="s">
        <v>189</v>
      </c>
      <c r="AU172" s="24" t="s">
        <v>87</v>
      </c>
      <c r="AY172" s="24" t="s">
        <v>187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85</v>
      </c>
      <c r="BK172" s="203">
        <f>ROUND(I172*H172,2)</f>
        <v>0</v>
      </c>
      <c r="BL172" s="24" t="s">
        <v>194</v>
      </c>
      <c r="BM172" s="24" t="s">
        <v>1989</v>
      </c>
    </row>
    <row r="173" spans="2:65" s="11" customFormat="1" ht="13.5">
      <c r="B173" s="204"/>
      <c r="C173" s="205"/>
      <c r="D173" s="206" t="s">
        <v>223</v>
      </c>
      <c r="E173" s="207" t="s">
        <v>21</v>
      </c>
      <c r="F173" s="208" t="s">
        <v>1990</v>
      </c>
      <c r="G173" s="205"/>
      <c r="H173" s="209">
        <v>27.495000000000001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223</v>
      </c>
      <c r="AU173" s="215" t="s">
        <v>87</v>
      </c>
      <c r="AV173" s="11" t="s">
        <v>87</v>
      </c>
      <c r="AW173" s="11" t="s">
        <v>40</v>
      </c>
      <c r="AX173" s="11" t="s">
        <v>77</v>
      </c>
      <c r="AY173" s="215" t="s">
        <v>187</v>
      </c>
    </row>
    <row r="174" spans="2:65" s="14" customFormat="1" ht="13.5">
      <c r="B174" s="251"/>
      <c r="C174" s="252"/>
      <c r="D174" s="206" t="s">
        <v>223</v>
      </c>
      <c r="E174" s="253" t="s">
        <v>21</v>
      </c>
      <c r="F174" s="254" t="s">
        <v>1374</v>
      </c>
      <c r="G174" s="252"/>
      <c r="H174" s="255">
        <v>27.495000000000001</v>
      </c>
      <c r="I174" s="256"/>
      <c r="J174" s="252"/>
      <c r="K174" s="252"/>
      <c r="L174" s="257"/>
      <c r="M174" s="258"/>
      <c r="N174" s="259"/>
      <c r="O174" s="259"/>
      <c r="P174" s="259"/>
      <c r="Q174" s="259"/>
      <c r="R174" s="259"/>
      <c r="S174" s="259"/>
      <c r="T174" s="260"/>
      <c r="AT174" s="261" t="s">
        <v>223</v>
      </c>
      <c r="AU174" s="261" t="s">
        <v>87</v>
      </c>
      <c r="AV174" s="14" t="s">
        <v>194</v>
      </c>
      <c r="AW174" s="14" t="s">
        <v>40</v>
      </c>
      <c r="AX174" s="14" t="s">
        <v>85</v>
      </c>
      <c r="AY174" s="261" t="s">
        <v>187</v>
      </c>
    </row>
    <row r="175" spans="2:65" s="1" customFormat="1" ht="16.5" customHeight="1">
      <c r="B175" s="41"/>
      <c r="C175" s="192" t="s">
        <v>312</v>
      </c>
      <c r="D175" s="192" t="s">
        <v>189</v>
      </c>
      <c r="E175" s="193" t="s">
        <v>1991</v>
      </c>
      <c r="F175" s="194" t="s">
        <v>1992</v>
      </c>
      <c r="G175" s="195" t="s">
        <v>233</v>
      </c>
      <c r="H175" s="196">
        <v>213.345</v>
      </c>
      <c r="I175" s="197"/>
      <c r="J175" s="198">
        <f>ROUND(I175*H175,2)</f>
        <v>0</v>
      </c>
      <c r="K175" s="194" t="s">
        <v>193</v>
      </c>
      <c r="L175" s="61"/>
      <c r="M175" s="199" t="s">
        <v>21</v>
      </c>
      <c r="N175" s="200" t="s">
        <v>48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194</v>
      </c>
      <c r="AT175" s="24" t="s">
        <v>189</v>
      </c>
      <c r="AU175" s="24" t="s">
        <v>87</v>
      </c>
      <c r="AY175" s="24" t="s">
        <v>187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85</v>
      </c>
      <c r="BK175" s="203">
        <f>ROUND(I175*H175,2)</f>
        <v>0</v>
      </c>
      <c r="BL175" s="24" t="s">
        <v>194</v>
      </c>
      <c r="BM175" s="24" t="s">
        <v>1993</v>
      </c>
    </row>
    <row r="176" spans="2:65" s="11" customFormat="1" ht="13.5">
      <c r="B176" s="204"/>
      <c r="C176" s="205"/>
      <c r="D176" s="206" t="s">
        <v>223</v>
      </c>
      <c r="E176" s="207" t="s">
        <v>21</v>
      </c>
      <c r="F176" s="208" t="s">
        <v>1994</v>
      </c>
      <c r="G176" s="205"/>
      <c r="H176" s="209">
        <v>66.991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223</v>
      </c>
      <c r="AU176" s="215" t="s">
        <v>87</v>
      </c>
      <c r="AV176" s="11" t="s">
        <v>87</v>
      </c>
      <c r="AW176" s="11" t="s">
        <v>40</v>
      </c>
      <c r="AX176" s="11" t="s">
        <v>77</v>
      </c>
      <c r="AY176" s="215" t="s">
        <v>187</v>
      </c>
    </row>
    <row r="177" spans="2:65" s="11" customFormat="1" ht="27">
      <c r="B177" s="204"/>
      <c r="C177" s="205"/>
      <c r="D177" s="206" t="s">
        <v>223</v>
      </c>
      <c r="E177" s="207" t="s">
        <v>21</v>
      </c>
      <c r="F177" s="208" t="s">
        <v>1995</v>
      </c>
      <c r="G177" s="205"/>
      <c r="H177" s="209">
        <v>146.35400000000001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223</v>
      </c>
      <c r="AU177" s="215" t="s">
        <v>87</v>
      </c>
      <c r="AV177" s="11" t="s">
        <v>87</v>
      </c>
      <c r="AW177" s="11" t="s">
        <v>40</v>
      </c>
      <c r="AX177" s="11" t="s">
        <v>77</v>
      </c>
      <c r="AY177" s="215" t="s">
        <v>187</v>
      </c>
    </row>
    <row r="178" spans="2:65" s="14" customFormat="1" ht="13.5">
      <c r="B178" s="251"/>
      <c r="C178" s="252"/>
      <c r="D178" s="206" t="s">
        <v>223</v>
      </c>
      <c r="E178" s="253" t="s">
        <v>21</v>
      </c>
      <c r="F178" s="254" t="s">
        <v>1374</v>
      </c>
      <c r="G178" s="252"/>
      <c r="H178" s="255">
        <v>213.345</v>
      </c>
      <c r="I178" s="256"/>
      <c r="J178" s="252"/>
      <c r="K178" s="252"/>
      <c r="L178" s="257"/>
      <c r="M178" s="258"/>
      <c r="N178" s="259"/>
      <c r="O178" s="259"/>
      <c r="P178" s="259"/>
      <c r="Q178" s="259"/>
      <c r="R178" s="259"/>
      <c r="S178" s="259"/>
      <c r="T178" s="260"/>
      <c r="AT178" s="261" t="s">
        <v>223</v>
      </c>
      <c r="AU178" s="261" t="s">
        <v>87</v>
      </c>
      <c r="AV178" s="14" t="s">
        <v>194</v>
      </c>
      <c r="AW178" s="14" t="s">
        <v>40</v>
      </c>
      <c r="AX178" s="14" t="s">
        <v>85</v>
      </c>
      <c r="AY178" s="261" t="s">
        <v>187</v>
      </c>
    </row>
    <row r="179" spans="2:65" s="1" customFormat="1" ht="16.5" customHeight="1">
      <c r="B179" s="41"/>
      <c r="C179" s="192" t="s">
        <v>317</v>
      </c>
      <c r="D179" s="192" t="s">
        <v>189</v>
      </c>
      <c r="E179" s="193" t="s">
        <v>467</v>
      </c>
      <c r="F179" s="194" t="s">
        <v>468</v>
      </c>
      <c r="G179" s="195" t="s">
        <v>233</v>
      </c>
      <c r="H179" s="196">
        <v>1414.04</v>
      </c>
      <c r="I179" s="197"/>
      <c r="J179" s="198">
        <f>ROUND(I179*H179,2)</f>
        <v>0</v>
      </c>
      <c r="K179" s="194" t="s">
        <v>193</v>
      </c>
      <c r="L179" s="61"/>
      <c r="M179" s="199" t="s">
        <v>21</v>
      </c>
      <c r="N179" s="200" t="s">
        <v>48</v>
      </c>
      <c r="O179" s="4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194</v>
      </c>
      <c r="AT179" s="24" t="s">
        <v>189</v>
      </c>
      <c r="AU179" s="24" t="s">
        <v>87</v>
      </c>
      <c r="AY179" s="24" t="s">
        <v>187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85</v>
      </c>
      <c r="BK179" s="203">
        <f>ROUND(I179*H179,2)</f>
        <v>0</v>
      </c>
      <c r="BL179" s="24" t="s">
        <v>194</v>
      </c>
      <c r="BM179" s="24" t="s">
        <v>1996</v>
      </c>
    </row>
    <row r="180" spans="2:65" s="11" customFormat="1" ht="13.5">
      <c r="B180" s="204"/>
      <c r="C180" s="205"/>
      <c r="D180" s="206" t="s">
        <v>223</v>
      </c>
      <c r="E180" s="207" t="s">
        <v>21</v>
      </c>
      <c r="F180" s="208" t="s">
        <v>1997</v>
      </c>
      <c r="G180" s="205"/>
      <c r="H180" s="209">
        <v>279.13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223</v>
      </c>
      <c r="AU180" s="215" t="s">
        <v>87</v>
      </c>
      <c r="AV180" s="11" t="s">
        <v>87</v>
      </c>
      <c r="AW180" s="11" t="s">
        <v>40</v>
      </c>
      <c r="AX180" s="11" t="s">
        <v>77</v>
      </c>
      <c r="AY180" s="215" t="s">
        <v>187</v>
      </c>
    </row>
    <row r="181" spans="2:65" s="11" customFormat="1" ht="27">
      <c r="B181" s="204"/>
      <c r="C181" s="205"/>
      <c r="D181" s="206" t="s">
        <v>223</v>
      </c>
      <c r="E181" s="207" t="s">
        <v>21</v>
      </c>
      <c r="F181" s="208" t="s">
        <v>1998</v>
      </c>
      <c r="G181" s="205"/>
      <c r="H181" s="209">
        <v>609.80999999999995</v>
      </c>
      <c r="I181" s="210"/>
      <c r="J181" s="205"/>
      <c r="K181" s="205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223</v>
      </c>
      <c r="AU181" s="215" t="s">
        <v>87</v>
      </c>
      <c r="AV181" s="11" t="s">
        <v>87</v>
      </c>
      <c r="AW181" s="11" t="s">
        <v>40</v>
      </c>
      <c r="AX181" s="11" t="s">
        <v>77</v>
      </c>
      <c r="AY181" s="215" t="s">
        <v>187</v>
      </c>
    </row>
    <row r="182" spans="2:65" s="11" customFormat="1" ht="13.5">
      <c r="B182" s="204"/>
      <c r="C182" s="205"/>
      <c r="D182" s="206" t="s">
        <v>223</v>
      </c>
      <c r="E182" s="207" t="s">
        <v>21</v>
      </c>
      <c r="F182" s="208" t="s">
        <v>1999</v>
      </c>
      <c r="G182" s="205"/>
      <c r="H182" s="209">
        <v>272.10000000000002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223</v>
      </c>
      <c r="AU182" s="215" t="s">
        <v>87</v>
      </c>
      <c r="AV182" s="11" t="s">
        <v>87</v>
      </c>
      <c r="AW182" s="11" t="s">
        <v>40</v>
      </c>
      <c r="AX182" s="11" t="s">
        <v>77</v>
      </c>
      <c r="AY182" s="215" t="s">
        <v>187</v>
      </c>
    </row>
    <row r="183" spans="2:65" s="11" customFormat="1" ht="13.5">
      <c r="B183" s="204"/>
      <c r="C183" s="205"/>
      <c r="D183" s="206" t="s">
        <v>223</v>
      </c>
      <c r="E183" s="207" t="s">
        <v>21</v>
      </c>
      <c r="F183" s="208" t="s">
        <v>2000</v>
      </c>
      <c r="G183" s="205"/>
      <c r="H183" s="209">
        <v>253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223</v>
      </c>
      <c r="AU183" s="215" t="s">
        <v>87</v>
      </c>
      <c r="AV183" s="11" t="s">
        <v>87</v>
      </c>
      <c r="AW183" s="11" t="s">
        <v>40</v>
      </c>
      <c r="AX183" s="11" t="s">
        <v>77</v>
      </c>
      <c r="AY183" s="215" t="s">
        <v>187</v>
      </c>
    </row>
    <row r="184" spans="2:65" s="14" customFormat="1" ht="13.5">
      <c r="B184" s="251"/>
      <c r="C184" s="252"/>
      <c r="D184" s="206" t="s">
        <v>223</v>
      </c>
      <c r="E184" s="253" t="s">
        <v>21</v>
      </c>
      <c r="F184" s="254" t="s">
        <v>1374</v>
      </c>
      <c r="G184" s="252"/>
      <c r="H184" s="255">
        <v>1414.04</v>
      </c>
      <c r="I184" s="256"/>
      <c r="J184" s="252"/>
      <c r="K184" s="252"/>
      <c r="L184" s="257"/>
      <c r="M184" s="258"/>
      <c r="N184" s="259"/>
      <c r="O184" s="259"/>
      <c r="P184" s="259"/>
      <c r="Q184" s="259"/>
      <c r="R184" s="259"/>
      <c r="S184" s="259"/>
      <c r="T184" s="260"/>
      <c r="AT184" s="261" t="s">
        <v>223</v>
      </c>
      <c r="AU184" s="261" t="s">
        <v>87</v>
      </c>
      <c r="AV184" s="14" t="s">
        <v>194</v>
      </c>
      <c r="AW184" s="14" t="s">
        <v>40</v>
      </c>
      <c r="AX184" s="14" t="s">
        <v>85</v>
      </c>
      <c r="AY184" s="261" t="s">
        <v>187</v>
      </c>
    </row>
    <row r="185" spans="2:65" s="1" customFormat="1" ht="16.5" customHeight="1">
      <c r="B185" s="41"/>
      <c r="C185" s="192" t="s">
        <v>322</v>
      </c>
      <c r="D185" s="192" t="s">
        <v>189</v>
      </c>
      <c r="E185" s="193" t="s">
        <v>1402</v>
      </c>
      <c r="F185" s="194" t="s">
        <v>1403</v>
      </c>
      <c r="G185" s="195" t="s">
        <v>233</v>
      </c>
      <c r="H185" s="196">
        <v>742.21500000000003</v>
      </c>
      <c r="I185" s="197"/>
      <c r="J185" s="198">
        <f>ROUND(I185*H185,2)</f>
        <v>0</v>
      </c>
      <c r="K185" s="194" t="s">
        <v>193</v>
      </c>
      <c r="L185" s="61"/>
      <c r="M185" s="199" t="s">
        <v>21</v>
      </c>
      <c r="N185" s="200" t="s">
        <v>48</v>
      </c>
      <c r="O185" s="42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194</v>
      </c>
      <c r="AT185" s="24" t="s">
        <v>189</v>
      </c>
      <c r="AU185" s="24" t="s">
        <v>87</v>
      </c>
      <c r="AY185" s="24" t="s">
        <v>187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85</v>
      </c>
      <c r="BK185" s="203">
        <f>ROUND(I185*H185,2)</f>
        <v>0</v>
      </c>
      <c r="BL185" s="24" t="s">
        <v>194</v>
      </c>
      <c r="BM185" s="24" t="s">
        <v>2001</v>
      </c>
    </row>
    <row r="186" spans="2:65" s="11" customFormat="1" ht="13.5">
      <c r="B186" s="204"/>
      <c r="C186" s="205"/>
      <c r="D186" s="206" t="s">
        <v>223</v>
      </c>
      <c r="E186" s="207" t="s">
        <v>21</v>
      </c>
      <c r="F186" s="208" t="s">
        <v>2002</v>
      </c>
      <c r="G186" s="205"/>
      <c r="H186" s="209">
        <v>116.83</v>
      </c>
      <c r="I186" s="210"/>
      <c r="J186" s="205"/>
      <c r="K186" s="205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223</v>
      </c>
      <c r="AU186" s="215" t="s">
        <v>87</v>
      </c>
      <c r="AV186" s="11" t="s">
        <v>87</v>
      </c>
      <c r="AW186" s="11" t="s">
        <v>40</v>
      </c>
      <c r="AX186" s="11" t="s">
        <v>77</v>
      </c>
      <c r="AY186" s="215" t="s">
        <v>187</v>
      </c>
    </row>
    <row r="187" spans="2:65" s="11" customFormat="1" ht="13.5">
      <c r="B187" s="204"/>
      <c r="C187" s="205"/>
      <c r="D187" s="206" t="s">
        <v>223</v>
      </c>
      <c r="E187" s="207" t="s">
        <v>21</v>
      </c>
      <c r="F187" s="208" t="s">
        <v>2003</v>
      </c>
      <c r="G187" s="205"/>
      <c r="H187" s="209">
        <v>240.25</v>
      </c>
      <c r="I187" s="210"/>
      <c r="J187" s="205"/>
      <c r="K187" s="205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223</v>
      </c>
      <c r="AU187" s="215" t="s">
        <v>87</v>
      </c>
      <c r="AV187" s="11" t="s">
        <v>87</v>
      </c>
      <c r="AW187" s="11" t="s">
        <v>40</v>
      </c>
      <c r="AX187" s="11" t="s">
        <v>77</v>
      </c>
      <c r="AY187" s="215" t="s">
        <v>187</v>
      </c>
    </row>
    <row r="188" spans="2:65" s="11" customFormat="1" ht="27">
      <c r="B188" s="204"/>
      <c r="C188" s="205"/>
      <c r="D188" s="206" t="s">
        <v>223</v>
      </c>
      <c r="E188" s="207" t="s">
        <v>21</v>
      </c>
      <c r="F188" s="208" t="s">
        <v>1998</v>
      </c>
      <c r="G188" s="205"/>
      <c r="H188" s="209">
        <v>609.80999999999995</v>
      </c>
      <c r="I188" s="210"/>
      <c r="J188" s="205"/>
      <c r="K188" s="205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223</v>
      </c>
      <c r="AU188" s="215" t="s">
        <v>87</v>
      </c>
      <c r="AV188" s="11" t="s">
        <v>87</v>
      </c>
      <c r="AW188" s="11" t="s">
        <v>40</v>
      </c>
      <c r="AX188" s="11" t="s">
        <v>77</v>
      </c>
      <c r="AY188" s="215" t="s">
        <v>187</v>
      </c>
    </row>
    <row r="189" spans="2:65" s="11" customFormat="1" ht="13.5">
      <c r="B189" s="204"/>
      <c r="C189" s="205"/>
      <c r="D189" s="206" t="s">
        <v>223</v>
      </c>
      <c r="E189" s="207" t="s">
        <v>21</v>
      </c>
      <c r="F189" s="208" t="s">
        <v>2004</v>
      </c>
      <c r="G189" s="205"/>
      <c r="H189" s="209">
        <v>-19.5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223</v>
      </c>
      <c r="AU189" s="215" t="s">
        <v>87</v>
      </c>
      <c r="AV189" s="11" t="s">
        <v>87</v>
      </c>
      <c r="AW189" s="11" t="s">
        <v>40</v>
      </c>
      <c r="AX189" s="11" t="s">
        <v>77</v>
      </c>
      <c r="AY189" s="215" t="s">
        <v>187</v>
      </c>
    </row>
    <row r="190" spans="2:65" s="11" customFormat="1" ht="13.5">
      <c r="B190" s="204"/>
      <c r="C190" s="205"/>
      <c r="D190" s="206" t="s">
        <v>223</v>
      </c>
      <c r="E190" s="207" t="s">
        <v>21</v>
      </c>
      <c r="F190" s="208" t="s">
        <v>2005</v>
      </c>
      <c r="G190" s="205"/>
      <c r="H190" s="209">
        <v>-11.542999999999999</v>
      </c>
      <c r="I190" s="210"/>
      <c r="J190" s="205"/>
      <c r="K190" s="205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223</v>
      </c>
      <c r="AU190" s="215" t="s">
        <v>87</v>
      </c>
      <c r="AV190" s="11" t="s">
        <v>87</v>
      </c>
      <c r="AW190" s="11" t="s">
        <v>40</v>
      </c>
      <c r="AX190" s="11" t="s">
        <v>77</v>
      </c>
      <c r="AY190" s="215" t="s">
        <v>187</v>
      </c>
    </row>
    <row r="191" spans="2:65" s="11" customFormat="1" ht="13.5">
      <c r="B191" s="204"/>
      <c r="C191" s="205"/>
      <c r="D191" s="206" t="s">
        <v>223</v>
      </c>
      <c r="E191" s="207" t="s">
        <v>21</v>
      </c>
      <c r="F191" s="208" t="s">
        <v>2006</v>
      </c>
      <c r="G191" s="205"/>
      <c r="H191" s="209">
        <v>-193.63200000000001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223</v>
      </c>
      <c r="AU191" s="215" t="s">
        <v>87</v>
      </c>
      <c r="AV191" s="11" t="s">
        <v>87</v>
      </c>
      <c r="AW191" s="11" t="s">
        <v>40</v>
      </c>
      <c r="AX191" s="11" t="s">
        <v>77</v>
      </c>
      <c r="AY191" s="215" t="s">
        <v>187</v>
      </c>
    </row>
    <row r="192" spans="2:65" s="14" customFormat="1" ht="13.5">
      <c r="B192" s="251"/>
      <c r="C192" s="252"/>
      <c r="D192" s="206" t="s">
        <v>223</v>
      </c>
      <c r="E192" s="253" t="s">
        <v>21</v>
      </c>
      <c r="F192" s="254" t="s">
        <v>1374</v>
      </c>
      <c r="G192" s="252"/>
      <c r="H192" s="255">
        <v>742.21500000000003</v>
      </c>
      <c r="I192" s="256"/>
      <c r="J192" s="252"/>
      <c r="K192" s="252"/>
      <c r="L192" s="257"/>
      <c r="M192" s="258"/>
      <c r="N192" s="259"/>
      <c r="O192" s="259"/>
      <c r="P192" s="259"/>
      <c r="Q192" s="259"/>
      <c r="R192" s="259"/>
      <c r="S192" s="259"/>
      <c r="T192" s="260"/>
      <c r="AT192" s="261" t="s">
        <v>223</v>
      </c>
      <c r="AU192" s="261" t="s">
        <v>87</v>
      </c>
      <c r="AV192" s="14" t="s">
        <v>194</v>
      </c>
      <c r="AW192" s="14" t="s">
        <v>40</v>
      </c>
      <c r="AX192" s="14" t="s">
        <v>85</v>
      </c>
      <c r="AY192" s="261" t="s">
        <v>187</v>
      </c>
    </row>
    <row r="193" spans="2:65" s="1" customFormat="1" ht="16.5" customHeight="1">
      <c r="B193" s="41"/>
      <c r="C193" s="220" t="s">
        <v>327</v>
      </c>
      <c r="D193" s="220" t="s">
        <v>511</v>
      </c>
      <c r="E193" s="221" t="s">
        <v>2007</v>
      </c>
      <c r="F193" s="222" t="s">
        <v>2008</v>
      </c>
      <c r="G193" s="223" t="s">
        <v>304</v>
      </c>
      <c r="H193" s="224">
        <v>1373.098</v>
      </c>
      <c r="I193" s="225"/>
      <c r="J193" s="226">
        <f>ROUND(I193*H193,2)</f>
        <v>0</v>
      </c>
      <c r="K193" s="222" t="s">
        <v>193</v>
      </c>
      <c r="L193" s="227"/>
      <c r="M193" s="228" t="s">
        <v>21</v>
      </c>
      <c r="N193" s="229" t="s">
        <v>48</v>
      </c>
      <c r="O193" s="4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219</v>
      </c>
      <c r="AT193" s="24" t="s">
        <v>511</v>
      </c>
      <c r="AU193" s="24" t="s">
        <v>87</v>
      </c>
      <c r="AY193" s="24" t="s">
        <v>187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85</v>
      </c>
      <c r="BK193" s="203">
        <f>ROUND(I193*H193,2)</f>
        <v>0</v>
      </c>
      <c r="BL193" s="24" t="s">
        <v>194</v>
      </c>
      <c r="BM193" s="24" t="s">
        <v>2009</v>
      </c>
    </row>
    <row r="194" spans="2:65" s="11" customFormat="1" ht="13.5">
      <c r="B194" s="204"/>
      <c r="C194" s="205"/>
      <c r="D194" s="206" t="s">
        <v>223</v>
      </c>
      <c r="E194" s="207" t="s">
        <v>21</v>
      </c>
      <c r="F194" s="208" t="s">
        <v>2010</v>
      </c>
      <c r="G194" s="205"/>
      <c r="H194" s="209">
        <v>1373.098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223</v>
      </c>
      <c r="AU194" s="215" t="s">
        <v>87</v>
      </c>
      <c r="AV194" s="11" t="s">
        <v>87</v>
      </c>
      <c r="AW194" s="11" t="s">
        <v>40</v>
      </c>
      <c r="AX194" s="11" t="s">
        <v>77</v>
      </c>
      <c r="AY194" s="215" t="s">
        <v>187</v>
      </c>
    </row>
    <row r="195" spans="2:65" s="14" customFormat="1" ht="13.5">
      <c r="B195" s="251"/>
      <c r="C195" s="252"/>
      <c r="D195" s="206" t="s">
        <v>223</v>
      </c>
      <c r="E195" s="253" t="s">
        <v>21</v>
      </c>
      <c r="F195" s="254" t="s">
        <v>1374</v>
      </c>
      <c r="G195" s="252"/>
      <c r="H195" s="255">
        <v>1373.098</v>
      </c>
      <c r="I195" s="256"/>
      <c r="J195" s="252"/>
      <c r="K195" s="252"/>
      <c r="L195" s="257"/>
      <c r="M195" s="258"/>
      <c r="N195" s="259"/>
      <c r="O195" s="259"/>
      <c r="P195" s="259"/>
      <c r="Q195" s="259"/>
      <c r="R195" s="259"/>
      <c r="S195" s="259"/>
      <c r="T195" s="260"/>
      <c r="AT195" s="261" t="s">
        <v>223</v>
      </c>
      <c r="AU195" s="261" t="s">
        <v>87</v>
      </c>
      <c r="AV195" s="14" t="s">
        <v>194</v>
      </c>
      <c r="AW195" s="14" t="s">
        <v>40</v>
      </c>
      <c r="AX195" s="14" t="s">
        <v>85</v>
      </c>
      <c r="AY195" s="261" t="s">
        <v>187</v>
      </c>
    </row>
    <row r="196" spans="2:65" s="1" customFormat="1" ht="16.5" customHeight="1">
      <c r="B196" s="41"/>
      <c r="C196" s="192" t="s">
        <v>331</v>
      </c>
      <c r="D196" s="192" t="s">
        <v>189</v>
      </c>
      <c r="E196" s="193" t="s">
        <v>2011</v>
      </c>
      <c r="F196" s="194" t="s">
        <v>2012</v>
      </c>
      <c r="G196" s="195" t="s">
        <v>233</v>
      </c>
      <c r="H196" s="196">
        <v>46.29</v>
      </c>
      <c r="I196" s="197"/>
      <c r="J196" s="198">
        <f>ROUND(I196*H196,2)</f>
        <v>0</v>
      </c>
      <c r="K196" s="194" t="s">
        <v>193</v>
      </c>
      <c r="L196" s="61"/>
      <c r="M196" s="199" t="s">
        <v>21</v>
      </c>
      <c r="N196" s="200" t="s">
        <v>48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194</v>
      </c>
      <c r="AT196" s="24" t="s">
        <v>189</v>
      </c>
      <c r="AU196" s="24" t="s">
        <v>87</v>
      </c>
      <c r="AY196" s="24" t="s">
        <v>187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85</v>
      </c>
      <c r="BK196" s="203">
        <f>ROUND(I196*H196,2)</f>
        <v>0</v>
      </c>
      <c r="BL196" s="24" t="s">
        <v>194</v>
      </c>
      <c r="BM196" s="24" t="s">
        <v>2013</v>
      </c>
    </row>
    <row r="197" spans="2:65" s="11" customFormat="1" ht="13.5">
      <c r="B197" s="204"/>
      <c r="C197" s="205"/>
      <c r="D197" s="206" t="s">
        <v>223</v>
      </c>
      <c r="E197" s="207" t="s">
        <v>21</v>
      </c>
      <c r="F197" s="208" t="s">
        <v>2014</v>
      </c>
      <c r="G197" s="205"/>
      <c r="H197" s="209">
        <v>46.29</v>
      </c>
      <c r="I197" s="210"/>
      <c r="J197" s="205"/>
      <c r="K197" s="205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223</v>
      </c>
      <c r="AU197" s="215" t="s">
        <v>87</v>
      </c>
      <c r="AV197" s="11" t="s">
        <v>87</v>
      </c>
      <c r="AW197" s="11" t="s">
        <v>40</v>
      </c>
      <c r="AX197" s="11" t="s">
        <v>77</v>
      </c>
      <c r="AY197" s="215" t="s">
        <v>187</v>
      </c>
    </row>
    <row r="198" spans="2:65" s="14" customFormat="1" ht="13.5">
      <c r="B198" s="251"/>
      <c r="C198" s="252"/>
      <c r="D198" s="206" t="s">
        <v>223</v>
      </c>
      <c r="E198" s="253" t="s">
        <v>21</v>
      </c>
      <c r="F198" s="254" t="s">
        <v>1374</v>
      </c>
      <c r="G198" s="252"/>
      <c r="H198" s="255">
        <v>46.29</v>
      </c>
      <c r="I198" s="256"/>
      <c r="J198" s="252"/>
      <c r="K198" s="252"/>
      <c r="L198" s="257"/>
      <c r="M198" s="258"/>
      <c r="N198" s="259"/>
      <c r="O198" s="259"/>
      <c r="P198" s="259"/>
      <c r="Q198" s="259"/>
      <c r="R198" s="259"/>
      <c r="S198" s="259"/>
      <c r="T198" s="260"/>
      <c r="AT198" s="261" t="s">
        <v>223</v>
      </c>
      <c r="AU198" s="261" t="s">
        <v>87</v>
      </c>
      <c r="AV198" s="14" t="s">
        <v>194</v>
      </c>
      <c r="AW198" s="14" t="s">
        <v>40</v>
      </c>
      <c r="AX198" s="14" t="s">
        <v>85</v>
      </c>
      <c r="AY198" s="261" t="s">
        <v>187</v>
      </c>
    </row>
    <row r="199" spans="2:65" s="1" customFormat="1" ht="16.5" customHeight="1">
      <c r="B199" s="41"/>
      <c r="C199" s="220" t="s">
        <v>336</v>
      </c>
      <c r="D199" s="220" t="s">
        <v>511</v>
      </c>
      <c r="E199" s="221" t="s">
        <v>2015</v>
      </c>
      <c r="F199" s="222" t="s">
        <v>2016</v>
      </c>
      <c r="G199" s="223" t="s">
        <v>304</v>
      </c>
      <c r="H199" s="224">
        <v>171.274</v>
      </c>
      <c r="I199" s="225"/>
      <c r="J199" s="226">
        <f>ROUND(I199*H199,2)</f>
        <v>0</v>
      </c>
      <c r="K199" s="222" t="s">
        <v>193</v>
      </c>
      <c r="L199" s="227"/>
      <c r="M199" s="228" t="s">
        <v>21</v>
      </c>
      <c r="N199" s="229" t="s">
        <v>48</v>
      </c>
      <c r="O199" s="42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219</v>
      </c>
      <c r="AT199" s="24" t="s">
        <v>511</v>
      </c>
      <c r="AU199" s="24" t="s">
        <v>87</v>
      </c>
      <c r="AY199" s="24" t="s">
        <v>187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85</v>
      </c>
      <c r="BK199" s="203">
        <f>ROUND(I199*H199,2)</f>
        <v>0</v>
      </c>
      <c r="BL199" s="24" t="s">
        <v>194</v>
      </c>
      <c r="BM199" s="24" t="s">
        <v>2017</v>
      </c>
    </row>
    <row r="200" spans="2:65" s="11" customFormat="1" ht="13.5">
      <c r="B200" s="204"/>
      <c r="C200" s="205"/>
      <c r="D200" s="206" t="s">
        <v>223</v>
      </c>
      <c r="E200" s="207" t="s">
        <v>21</v>
      </c>
      <c r="F200" s="208" t="s">
        <v>2018</v>
      </c>
      <c r="G200" s="205"/>
      <c r="H200" s="209">
        <v>85.637</v>
      </c>
      <c r="I200" s="210"/>
      <c r="J200" s="205"/>
      <c r="K200" s="205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223</v>
      </c>
      <c r="AU200" s="215" t="s">
        <v>87</v>
      </c>
      <c r="AV200" s="11" t="s">
        <v>87</v>
      </c>
      <c r="AW200" s="11" t="s">
        <v>40</v>
      </c>
      <c r="AX200" s="11" t="s">
        <v>77</v>
      </c>
      <c r="AY200" s="215" t="s">
        <v>187</v>
      </c>
    </row>
    <row r="201" spans="2:65" s="14" customFormat="1" ht="13.5">
      <c r="B201" s="251"/>
      <c r="C201" s="252"/>
      <c r="D201" s="206" t="s">
        <v>223</v>
      </c>
      <c r="E201" s="253" t="s">
        <v>21</v>
      </c>
      <c r="F201" s="254" t="s">
        <v>1374</v>
      </c>
      <c r="G201" s="252"/>
      <c r="H201" s="255">
        <v>85.637</v>
      </c>
      <c r="I201" s="256"/>
      <c r="J201" s="252"/>
      <c r="K201" s="252"/>
      <c r="L201" s="257"/>
      <c r="M201" s="258"/>
      <c r="N201" s="259"/>
      <c r="O201" s="259"/>
      <c r="P201" s="259"/>
      <c r="Q201" s="259"/>
      <c r="R201" s="259"/>
      <c r="S201" s="259"/>
      <c r="T201" s="260"/>
      <c r="AT201" s="261" t="s">
        <v>223</v>
      </c>
      <c r="AU201" s="261" t="s">
        <v>87</v>
      </c>
      <c r="AV201" s="14" t="s">
        <v>194</v>
      </c>
      <c r="AW201" s="14" t="s">
        <v>40</v>
      </c>
      <c r="AX201" s="14" t="s">
        <v>85</v>
      </c>
      <c r="AY201" s="261" t="s">
        <v>187</v>
      </c>
    </row>
    <row r="202" spans="2:65" s="11" customFormat="1" ht="13.5">
      <c r="B202" s="204"/>
      <c r="C202" s="205"/>
      <c r="D202" s="206" t="s">
        <v>223</v>
      </c>
      <c r="E202" s="205"/>
      <c r="F202" s="208" t="s">
        <v>2019</v>
      </c>
      <c r="G202" s="205"/>
      <c r="H202" s="209">
        <v>171.274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223</v>
      </c>
      <c r="AU202" s="215" t="s">
        <v>87</v>
      </c>
      <c r="AV202" s="11" t="s">
        <v>87</v>
      </c>
      <c r="AW202" s="11" t="s">
        <v>6</v>
      </c>
      <c r="AX202" s="11" t="s">
        <v>85</v>
      </c>
      <c r="AY202" s="215" t="s">
        <v>187</v>
      </c>
    </row>
    <row r="203" spans="2:65" s="10" customFormat="1" ht="29.85" customHeight="1">
      <c r="B203" s="176"/>
      <c r="C203" s="177"/>
      <c r="D203" s="178" t="s">
        <v>76</v>
      </c>
      <c r="E203" s="190" t="s">
        <v>199</v>
      </c>
      <c r="F203" s="190" t="s">
        <v>507</v>
      </c>
      <c r="G203" s="177"/>
      <c r="H203" s="177"/>
      <c r="I203" s="180"/>
      <c r="J203" s="191">
        <f>BK203</f>
        <v>0</v>
      </c>
      <c r="K203" s="177"/>
      <c r="L203" s="182"/>
      <c r="M203" s="183"/>
      <c r="N203" s="184"/>
      <c r="O203" s="184"/>
      <c r="P203" s="185">
        <f>SUM(P204:P225)</f>
        <v>0</v>
      </c>
      <c r="Q203" s="184"/>
      <c r="R203" s="185">
        <f>SUM(R204:R225)</f>
        <v>181.26868528999998</v>
      </c>
      <c r="S203" s="184"/>
      <c r="T203" s="186">
        <f>SUM(T204:T225)</f>
        <v>0</v>
      </c>
      <c r="AR203" s="187" t="s">
        <v>85</v>
      </c>
      <c r="AT203" s="188" t="s">
        <v>76</v>
      </c>
      <c r="AU203" s="188" t="s">
        <v>85</v>
      </c>
      <c r="AY203" s="187" t="s">
        <v>187</v>
      </c>
      <c r="BK203" s="189">
        <f>SUM(BK204:BK225)</f>
        <v>0</v>
      </c>
    </row>
    <row r="204" spans="2:65" s="1" customFormat="1" ht="25.5" customHeight="1">
      <c r="B204" s="41"/>
      <c r="C204" s="192" t="s">
        <v>340</v>
      </c>
      <c r="D204" s="192" t="s">
        <v>189</v>
      </c>
      <c r="E204" s="193" t="s">
        <v>2020</v>
      </c>
      <c r="F204" s="194" t="s">
        <v>2021</v>
      </c>
      <c r="G204" s="195" t="s">
        <v>233</v>
      </c>
      <c r="H204" s="196">
        <v>66.489999999999995</v>
      </c>
      <c r="I204" s="197"/>
      <c r="J204" s="198">
        <f>ROUND(I204*H204,2)</f>
        <v>0</v>
      </c>
      <c r="K204" s="194" t="s">
        <v>193</v>
      </c>
      <c r="L204" s="61"/>
      <c r="M204" s="199" t="s">
        <v>21</v>
      </c>
      <c r="N204" s="200" t="s">
        <v>48</v>
      </c>
      <c r="O204" s="42"/>
      <c r="P204" s="201">
        <f>O204*H204</f>
        <v>0</v>
      </c>
      <c r="Q204" s="201">
        <v>2.50745</v>
      </c>
      <c r="R204" s="201">
        <f>Q204*H204</f>
        <v>166.7203505</v>
      </c>
      <c r="S204" s="201">
        <v>0</v>
      </c>
      <c r="T204" s="202">
        <f>S204*H204</f>
        <v>0</v>
      </c>
      <c r="AR204" s="24" t="s">
        <v>194</v>
      </c>
      <c r="AT204" s="24" t="s">
        <v>189</v>
      </c>
      <c r="AU204" s="24" t="s">
        <v>87</v>
      </c>
      <c r="AY204" s="24" t="s">
        <v>187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85</v>
      </c>
      <c r="BK204" s="203">
        <f>ROUND(I204*H204,2)</f>
        <v>0</v>
      </c>
      <c r="BL204" s="24" t="s">
        <v>194</v>
      </c>
      <c r="BM204" s="24" t="s">
        <v>2022</v>
      </c>
    </row>
    <row r="205" spans="2:65" s="11" customFormat="1" ht="13.5">
      <c r="B205" s="204"/>
      <c r="C205" s="205"/>
      <c r="D205" s="206" t="s">
        <v>223</v>
      </c>
      <c r="E205" s="207" t="s">
        <v>21</v>
      </c>
      <c r="F205" s="208" t="s">
        <v>2023</v>
      </c>
      <c r="G205" s="205"/>
      <c r="H205" s="209">
        <v>18.96</v>
      </c>
      <c r="I205" s="210"/>
      <c r="J205" s="205"/>
      <c r="K205" s="205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223</v>
      </c>
      <c r="AU205" s="215" t="s">
        <v>87</v>
      </c>
      <c r="AV205" s="11" t="s">
        <v>87</v>
      </c>
      <c r="AW205" s="11" t="s">
        <v>40</v>
      </c>
      <c r="AX205" s="11" t="s">
        <v>77</v>
      </c>
      <c r="AY205" s="215" t="s">
        <v>187</v>
      </c>
    </row>
    <row r="206" spans="2:65" s="11" customFormat="1" ht="27">
      <c r="B206" s="204"/>
      <c r="C206" s="205"/>
      <c r="D206" s="206" t="s">
        <v>223</v>
      </c>
      <c r="E206" s="207" t="s">
        <v>21</v>
      </c>
      <c r="F206" s="208" t="s">
        <v>2024</v>
      </c>
      <c r="G206" s="205"/>
      <c r="H206" s="209">
        <v>47.53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223</v>
      </c>
      <c r="AU206" s="215" t="s">
        <v>87</v>
      </c>
      <c r="AV206" s="11" t="s">
        <v>87</v>
      </c>
      <c r="AW206" s="11" t="s">
        <v>40</v>
      </c>
      <c r="AX206" s="11" t="s">
        <v>77</v>
      </c>
      <c r="AY206" s="215" t="s">
        <v>187</v>
      </c>
    </row>
    <row r="207" spans="2:65" s="14" customFormat="1" ht="13.5">
      <c r="B207" s="251"/>
      <c r="C207" s="252"/>
      <c r="D207" s="206" t="s">
        <v>223</v>
      </c>
      <c r="E207" s="253" t="s">
        <v>21</v>
      </c>
      <c r="F207" s="254" t="s">
        <v>1374</v>
      </c>
      <c r="G207" s="252"/>
      <c r="H207" s="255">
        <v>66.489999999999995</v>
      </c>
      <c r="I207" s="256"/>
      <c r="J207" s="252"/>
      <c r="K207" s="252"/>
      <c r="L207" s="257"/>
      <c r="M207" s="258"/>
      <c r="N207" s="259"/>
      <c r="O207" s="259"/>
      <c r="P207" s="259"/>
      <c r="Q207" s="259"/>
      <c r="R207" s="259"/>
      <c r="S207" s="259"/>
      <c r="T207" s="260"/>
      <c r="AT207" s="261" t="s">
        <v>223</v>
      </c>
      <c r="AU207" s="261" t="s">
        <v>87</v>
      </c>
      <c r="AV207" s="14" t="s">
        <v>194</v>
      </c>
      <c r="AW207" s="14" t="s">
        <v>40</v>
      </c>
      <c r="AX207" s="14" t="s">
        <v>85</v>
      </c>
      <c r="AY207" s="261" t="s">
        <v>187</v>
      </c>
    </row>
    <row r="208" spans="2:65" s="1" customFormat="1" ht="25.5" customHeight="1">
      <c r="B208" s="41"/>
      <c r="C208" s="192" t="s">
        <v>344</v>
      </c>
      <c r="D208" s="192" t="s">
        <v>189</v>
      </c>
      <c r="E208" s="193" t="s">
        <v>2025</v>
      </c>
      <c r="F208" s="194" t="s">
        <v>2026</v>
      </c>
      <c r="G208" s="195" t="s">
        <v>202</v>
      </c>
      <c r="H208" s="196">
        <v>251.53</v>
      </c>
      <c r="I208" s="197"/>
      <c r="J208" s="198">
        <f>ROUND(I208*H208,2)</f>
        <v>0</v>
      </c>
      <c r="K208" s="194" t="s">
        <v>193</v>
      </c>
      <c r="L208" s="61"/>
      <c r="M208" s="199" t="s">
        <v>21</v>
      </c>
      <c r="N208" s="200" t="s">
        <v>48</v>
      </c>
      <c r="O208" s="42"/>
      <c r="P208" s="201">
        <f>O208*H208</f>
        <v>0</v>
      </c>
      <c r="Q208" s="201">
        <v>2.65E-3</v>
      </c>
      <c r="R208" s="201">
        <f>Q208*H208</f>
        <v>0.66655450000000005</v>
      </c>
      <c r="S208" s="201">
        <v>0</v>
      </c>
      <c r="T208" s="202">
        <f>S208*H208</f>
        <v>0</v>
      </c>
      <c r="AR208" s="24" t="s">
        <v>194</v>
      </c>
      <c r="AT208" s="24" t="s">
        <v>189</v>
      </c>
      <c r="AU208" s="24" t="s">
        <v>87</v>
      </c>
      <c r="AY208" s="24" t="s">
        <v>187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85</v>
      </c>
      <c r="BK208" s="203">
        <f>ROUND(I208*H208,2)</f>
        <v>0</v>
      </c>
      <c r="BL208" s="24" t="s">
        <v>194</v>
      </c>
      <c r="BM208" s="24" t="s">
        <v>2027</v>
      </c>
    </row>
    <row r="209" spans="2:65" s="11" customFormat="1" ht="13.5">
      <c r="B209" s="204"/>
      <c r="C209" s="205"/>
      <c r="D209" s="206" t="s">
        <v>223</v>
      </c>
      <c r="E209" s="207" t="s">
        <v>21</v>
      </c>
      <c r="F209" s="208" t="s">
        <v>2028</v>
      </c>
      <c r="G209" s="205"/>
      <c r="H209" s="209">
        <v>13.88</v>
      </c>
      <c r="I209" s="210"/>
      <c r="J209" s="205"/>
      <c r="K209" s="205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223</v>
      </c>
      <c r="AU209" s="215" t="s">
        <v>87</v>
      </c>
      <c r="AV209" s="11" t="s">
        <v>87</v>
      </c>
      <c r="AW209" s="11" t="s">
        <v>40</v>
      </c>
      <c r="AX209" s="11" t="s">
        <v>77</v>
      </c>
      <c r="AY209" s="215" t="s">
        <v>187</v>
      </c>
    </row>
    <row r="210" spans="2:65" s="11" customFormat="1" ht="27">
      <c r="B210" s="204"/>
      <c r="C210" s="205"/>
      <c r="D210" s="206" t="s">
        <v>223</v>
      </c>
      <c r="E210" s="207" t="s">
        <v>21</v>
      </c>
      <c r="F210" s="208" t="s">
        <v>2029</v>
      </c>
      <c r="G210" s="205"/>
      <c r="H210" s="209">
        <v>237.65</v>
      </c>
      <c r="I210" s="210"/>
      <c r="J210" s="205"/>
      <c r="K210" s="205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223</v>
      </c>
      <c r="AU210" s="215" t="s">
        <v>87</v>
      </c>
      <c r="AV210" s="11" t="s">
        <v>87</v>
      </c>
      <c r="AW210" s="11" t="s">
        <v>40</v>
      </c>
      <c r="AX210" s="11" t="s">
        <v>77</v>
      </c>
      <c r="AY210" s="215" t="s">
        <v>187</v>
      </c>
    </row>
    <row r="211" spans="2:65" s="14" customFormat="1" ht="13.5">
      <c r="B211" s="251"/>
      <c r="C211" s="252"/>
      <c r="D211" s="206" t="s">
        <v>223</v>
      </c>
      <c r="E211" s="253" t="s">
        <v>21</v>
      </c>
      <c r="F211" s="254" t="s">
        <v>1374</v>
      </c>
      <c r="G211" s="252"/>
      <c r="H211" s="255">
        <v>251.53</v>
      </c>
      <c r="I211" s="256"/>
      <c r="J211" s="252"/>
      <c r="K211" s="252"/>
      <c r="L211" s="257"/>
      <c r="M211" s="258"/>
      <c r="N211" s="259"/>
      <c r="O211" s="259"/>
      <c r="P211" s="259"/>
      <c r="Q211" s="259"/>
      <c r="R211" s="259"/>
      <c r="S211" s="259"/>
      <c r="T211" s="260"/>
      <c r="AT211" s="261" t="s">
        <v>223</v>
      </c>
      <c r="AU211" s="261" t="s">
        <v>87</v>
      </c>
      <c r="AV211" s="14" t="s">
        <v>194</v>
      </c>
      <c r="AW211" s="14" t="s">
        <v>40</v>
      </c>
      <c r="AX211" s="14" t="s">
        <v>85</v>
      </c>
      <c r="AY211" s="261" t="s">
        <v>187</v>
      </c>
    </row>
    <row r="212" spans="2:65" s="1" customFormat="1" ht="25.5" customHeight="1">
      <c r="B212" s="41"/>
      <c r="C212" s="192" t="s">
        <v>348</v>
      </c>
      <c r="D212" s="192" t="s">
        <v>189</v>
      </c>
      <c r="E212" s="193" t="s">
        <v>2030</v>
      </c>
      <c r="F212" s="194" t="s">
        <v>2031</v>
      </c>
      <c r="G212" s="195" t="s">
        <v>202</v>
      </c>
      <c r="H212" s="196">
        <v>251.53</v>
      </c>
      <c r="I212" s="197"/>
      <c r="J212" s="198">
        <f>ROUND(I212*H212,2)</f>
        <v>0</v>
      </c>
      <c r="K212" s="194" t="s">
        <v>193</v>
      </c>
      <c r="L212" s="61"/>
      <c r="M212" s="199" t="s">
        <v>21</v>
      </c>
      <c r="N212" s="200" t="s">
        <v>48</v>
      </c>
      <c r="O212" s="42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194</v>
      </c>
      <c r="AT212" s="24" t="s">
        <v>189</v>
      </c>
      <c r="AU212" s="24" t="s">
        <v>87</v>
      </c>
      <c r="AY212" s="24" t="s">
        <v>187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85</v>
      </c>
      <c r="BK212" s="203">
        <f>ROUND(I212*H212,2)</f>
        <v>0</v>
      </c>
      <c r="BL212" s="24" t="s">
        <v>194</v>
      </c>
      <c r="BM212" s="24" t="s">
        <v>2032</v>
      </c>
    </row>
    <row r="213" spans="2:65" s="11" customFormat="1" ht="13.5">
      <c r="B213" s="204"/>
      <c r="C213" s="205"/>
      <c r="D213" s="206" t="s">
        <v>223</v>
      </c>
      <c r="E213" s="207" t="s">
        <v>21</v>
      </c>
      <c r="F213" s="208" t="s">
        <v>2028</v>
      </c>
      <c r="G213" s="205"/>
      <c r="H213" s="209">
        <v>13.88</v>
      </c>
      <c r="I213" s="210"/>
      <c r="J213" s="205"/>
      <c r="K213" s="205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223</v>
      </c>
      <c r="AU213" s="215" t="s">
        <v>87</v>
      </c>
      <c r="AV213" s="11" t="s">
        <v>87</v>
      </c>
      <c r="AW213" s="11" t="s">
        <v>40</v>
      </c>
      <c r="AX213" s="11" t="s">
        <v>77</v>
      </c>
      <c r="AY213" s="215" t="s">
        <v>187</v>
      </c>
    </row>
    <row r="214" spans="2:65" s="11" customFormat="1" ht="27">
      <c r="B214" s="204"/>
      <c r="C214" s="205"/>
      <c r="D214" s="206" t="s">
        <v>223</v>
      </c>
      <c r="E214" s="207" t="s">
        <v>21</v>
      </c>
      <c r="F214" s="208" t="s">
        <v>2029</v>
      </c>
      <c r="G214" s="205"/>
      <c r="H214" s="209">
        <v>237.65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223</v>
      </c>
      <c r="AU214" s="215" t="s">
        <v>87</v>
      </c>
      <c r="AV214" s="11" t="s">
        <v>87</v>
      </c>
      <c r="AW214" s="11" t="s">
        <v>40</v>
      </c>
      <c r="AX214" s="11" t="s">
        <v>77</v>
      </c>
      <c r="AY214" s="215" t="s">
        <v>187</v>
      </c>
    </row>
    <row r="215" spans="2:65" s="14" customFormat="1" ht="13.5">
      <c r="B215" s="251"/>
      <c r="C215" s="252"/>
      <c r="D215" s="206" t="s">
        <v>223</v>
      </c>
      <c r="E215" s="253" t="s">
        <v>21</v>
      </c>
      <c r="F215" s="254" t="s">
        <v>1374</v>
      </c>
      <c r="G215" s="252"/>
      <c r="H215" s="255">
        <v>251.53</v>
      </c>
      <c r="I215" s="256"/>
      <c r="J215" s="252"/>
      <c r="K215" s="252"/>
      <c r="L215" s="257"/>
      <c r="M215" s="258"/>
      <c r="N215" s="259"/>
      <c r="O215" s="259"/>
      <c r="P215" s="259"/>
      <c r="Q215" s="259"/>
      <c r="R215" s="259"/>
      <c r="S215" s="259"/>
      <c r="T215" s="260"/>
      <c r="AT215" s="261" t="s">
        <v>223</v>
      </c>
      <c r="AU215" s="261" t="s">
        <v>87</v>
      </c>
      <c r="AV215" s="14" t="s">
        <v>194</v>
      </c>
      <c r="AW215" s="14" t="s">
        <v>40</v>
      </c>
      <c r="AX215" s="14" t="s">
        <v>85</v>
      </c>
      <c r="AY215" s="261" t="s">
        <v>187</v>
      </c>
    </row>
    <row r="216" spans="2:65" s="1" customFormat="1" ht="25.5" customHeight="1">
      <c r="B216" s="41"/>
      <c r="C216" s="192" t="s">
        <v>353</v>
      </c>
      <c r="D216" s="192" t="s">
        <v>189</v>
      </c>
      <c r="E216" s="193" t="s">
        <v>2033</v>
      </c>
      <c r="F216" s="194" t="s">
        <v>2034</v>
      </c>
      <c r="G216" s="195" t="s">
        <v>304</v>
      </c>
      <c r="H216" s="196">
        <v>7.9790000000000001</v>
      </c>
      <c r="I216" s="197"/>
      <c r="J216" s="198">
        <f>ROUND(I216*H216,2)</f>
        <v>0</v>
      </c>
      <c r="K216" s="194" t="s">
        <v>193</v>
      </c>
      <c r="L216" s="61"/>
      <c r="M216" s="199" t="s">
        <v>21</v>
      </c>
      <c r="N216" s="200" t="s">
        <v>48</v>
      </c>
      <c r="O216" s="42"/>
      <c r="P216" s="201">
        <f>O216*H216</f>
        <v>0</v>
      </c>
      <c r="Q216" s="201">
        <v>1.10951</v>
      </c>
      <c r="R216" s="201">
        <f>Q216*H216</f>
        <v>8.8527802900000001</v>
      </c>
      <c r="S216" s="201">
        <v>0</v>
      </c>
      <c r="T216" s="202">
        <f>S216*H216</f>
        <v>0</v>
      </c>
      <c r="AR216" s="24" t="s">
        <v>194</v>
      </c>
      <c r="AT216" s="24" t="s">
        <v>189</v>
      </c>
      <c r="AU216" s="24" t="s">
        <v>87</v>
      </c>
      <c r="AY216" s="24" t="s">
        <v>187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85</v>
      </c>
      <c r="BK216" s="203">
        <f>ROUND(I216*H216,2)</f>
        <v>0</v>
      </c>
      <c r="BL216" s="24" t="s">
        <v>194</v>
      </c>
      <c r="BM216" s="24" t="s">
        <v>2035</v>
      </c>
    </row>
    <row r="217" spans="2:65" s="11" customFormat="1" ht="13.5">
      <c r="B217" s="204"/>
      <c r="C217" s="205"/>
      <c r="D217" s="206" t="s">
        <v>223</v>
      </c>
      <c r="E217" s="207" t="s">
        <v>21</v>
      </c>
      <c r="F217" s="208" t="s">
        <v>2036</v>
      </c>
      <c r="G217" s="205"/>
      <c r="H217" s="209">
        <v>2.2749999999999999</v>
      </c>
      <c r="I217" s="210"/>
      <c r="J217" s="205"/>
      <c r="K217" s="205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223</v>
      </c>
      <c r="AU217" s="215" t="s">
        <v>87</v>
      </c>
      <c r="AV217" s="11" t="s">
        <v>87</v>
      </c>
      <c r="AW217" s="11" t="s">
        <v>40</v>
      </c>
      <c r="AX217" s="11" t="s">
        <v>77</v>
      </c>
      <c r="AY217" s="215" t="s">
        <v>187</v>
      </c>
    </row>
    <row r="218" spans="2:65" s="11" customFormat="1" ht="27">
      <c r="B218" s="204"/>
      <c r="C218" s="205"/>
      <c r="D218" s="206" t="s">
        <v>223</v>
      </c>
      <c r="E218" s="207" t="s">
        <v>21</v>
      </c>
      <c r="F218" s="208" t="s">
        <v>2037</v>
      </c>
      <c r="G218" s="205"/>
      <c r="H218" s="209">
        <v>5.7039999999999997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223</v>
      </c>
      <c r="AU218" s="215" t="s">
        <v>87</v>
      </c>
      <c r="AV218" s="11" t="s">
        <v>87</v>
      </c>
      <c r="AW218" s="11" t="s">
        <v>40</v>
      </c>
      <c r="AX218" s="11" t="s">
        <v>77</v>
      </c>
      <c r="AY218" s="215" t="s">
        <v>187</v>
      </c>
    </row>
    <row r="219" spans="2:65" s="14" customFormat="1" ht="13.5">
      <c r="B219" s="251"/>
      <c r="C219" s="252"/>
      <c r="D219" s="206" t="s">
        <v>223</v>
      </c>
      <c r="E219" s="253" t="s">
        <v>21</v>
      </c>
      <c r="F219" s="254" t="s">
        <v>1374</v>
      </c>
      <c r="G219" s="252"/>
      <c r="H219" s="255">
        <v>7.9790000000000001</v>
      </c>
      <c r="I219" s="256"/>
      <c r="J219" s="252"/>
      <c r="K219" s="252"/>
      <c r="L219" s="257"/>
      <c r="M219" s="258"/>
      <c r="N219" s="259"/>
      <c r="O219" s="259"/>
      <c r="P219" s="259"/>
      <c r="Q219" s="259"/>
      <c r="R219" s="259"/>
      <c r="S219" s="259"/>
      <c r="T219" s="260"/>
      <c r="AT219" s="261" t="s">
        <v>223</v>
      </c>
      <c r="AU219" s="261" t="s">
        <v>87</v>
      </c>
      <c r="AV219" s="14" t="s">
        <v>194</v>
      </c>
      <c r="AW219" s="14" t="s">
        <v>40</v>
      </c>
      <c r="AX219" s="14" t="s">
        <v>85</v>
      </c>
      <c r="AY219" s="261" t="s">
        <v>187</v>
      </c>
    </row>
    <row r="220" spans="2:65" s="1" customFormat="1" ht="16.5" customHeight="1">
      <c r="B220" s="41"/>
      <c r="C220" s="192" t="s">
        <v>358</v>
      </c>
      <c r="D220" s="192" t="s">
        <v>189</v>
      </c>
      <c r="E220" s="193" t="s">
        <v>2038</v>
      </c>
      <c r="F220" s="194" t="s">
        <v>2039</v>
      </c>
      <c r="G220" s="195" t="s">
        <v>192</v>
      </c>
      <c r="H220" s="196">
        <v>1</v>
      </c>
      <c r="I220" s="197"/>
      <c r="J220" s="198">
        <f>ROUND(I220*H220,2)</f>
        <v>0</v>
      </c>
      <c r="K220" s="194" t="s">
        <v>193</v>
      </c>
      <c r="L220" s="61"/>
      <c r="M220" s="199" t="s">
        <v>21</v>
      </c>
      <c r="N220" s="200" t="s">
        <v>48</v>
      </c>
      <c r="O220" s="42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194</v>
      </c>
      <c r="AT220" s="24" t="s">
        <v>189</v>
      </c>
      <c r="AU220" s="24" t="s">
        <v>87</v>
      </c>
      <c r="AY220" s="24" t="s">
        <v>187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85</v>
      </c>
      <c r="BK220" s="203">
        <f>ROUND(I220*H220,2)</f>
        <v>0</v>
      </c>
      <c r="BL220" s="24" t="s">
        <v>194</v>
      </c>
      <c r="BM220" s="24" t="s">
        <v>2040</v>
      </c>
    </row>
    <row r="221" spans="2:65" s="11" customFormat="1" ht="13.5">
      <c r="B221" s="204"/>
      <c r="C221" s="205"/>
      <c r="D221" s="206" t="s">
        <v>223</v>
      </c>
      <c r="E221" s="207" t="s">
        <v>21</v>
      </c>
      <c r="F221" s="208" t="s">
        <v>2041</v>
      </c>
      <c r="G221" s="205"/>
      <c r="H221" s="209">
        <v>1</v>
      </c>
      <c r="I221" s="210"/>
      <c r="J221" s="205"/>
      <c r="K221" s="205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223</v>
      </c>
      <c r="AU221" s="215" t="s">
        <v>87</v>
      </c>
      <c r="AV221" s="11" t="s">
        <v>87</v>
      </c>
      <c r="AW221" s="11" t="s">
        <v>40</v>
      </c>
      <c r="AX221" s="11" t="s">
        <v>77</v>
      </c>
      <c r="AY221" s="215" t="s">
        <v>187</v>
      </c>
    </row>
    <row r="222" spans="2:65" s="14" customFormat="1" ht="13.5">
      <c r="B222" s="251"/>
      <c r="C222" s="252"/>
      <c r="D222" s="206" t="s">
        <v>223</v>
      </c>
      <c r="E222" s="253" t="s">
        <v>21</v>
      </c>
      <c r="F222" s="254" t="s">
        <v>1374</v>
      </c>
      <c r="G222" s="252"/>
      <c r="H222" s="255">
        <v>1</v>
      </c>
      <c r="I222" s="256"/>
      <c r="J222" s="252"/>
      <c r="K222" s="252"/>
      <c r="L222" s="257"/>
      <c r="M222" s="258"/>
      <c r="N222" s="259"/>
      <c r="O222" s="259"/>
      <c r="P222" s="259"/>
      <c r="Q222" s="259"/>
      <c r="R222" s="259"/>
      <c r="S222" s="259"/>
      <c r="T222" s="260"/>
      <c r="AT222" s="261" t="s">
        <v>223</v>
      </c>
      <c r="AU222" s="261" t="s">
        <v>87</v>
      </c>
      <c r="AV222" s="14" t="s">
        <v>194</v>
      </c>
      <c r="AW222" s="14" t="s">
        <v>40</v>
      </c>
      <c r="AX222" s="14" t="s">
        <v>85</v>
      </c>
      <c r="AY222" s="261" t="s">
        <v>187</v>
      </c>
    </row>
    <row r="223" spans="2:65" s="1" customFormat="1" ht="16.5" customHeight="1">
      <c r="B223" s="41"/>
      <c r="C223" s="220" t="s">
        <v>363</v>
      </c>
      <c r="D223" s="220" t="s">
        <v>511</v>
      </c>
      <c r="E223" s="221" t="s">
        <v>2042</v>
      </c>
      <c r="F223" s="222" t="s">
        <v>2043</v>
      </c>
      <c r="G223" s="223" t="s">
        <v>192</v>
      </c>
      <c r="H223" s="224">
        <v>1</v>
      </c>
      <c r="I223" s="225"/>
      <c r="J223" s="226">
        <f>ROUND(I223*H223,2)</f>
        <v>0</v>
      </c>
      <c r="K223" s="222" t="s">
        <v>193</v>
      </c>
      <c r="L223" s="227"/>
      <c r="M223" s="228" t="s">
        <v>21</v>
      </c>
      <c r="N223" s="229" t="s">
        <v>48</v>
      </c>
      <c r="O223" s="42"/>
      <c r="P223" s="201">
        <f>O223*H223</f>
        <v>0</v>
      </c>
      <c r="Q223" s="201">
        <v>5.0289999999999999</v>
      </c>
      <c r="R223" s="201">
        <f>Q223*H223</f>
        <v>5.0289999999999999</v>
      </c>
      <c r="S223" s="201">
        <v>0</v>
      </c>
      <c r="T223" s="202">
        <f>S223*H223</f>
        <v>0</v>
      </c>
      <c r="AR223" s="24" t="s">
        <v>219</v>
      </c>
      <c r="AT223" s="24" t="s">
        <v>511</v>
      </c>
      <c r="AU223" s="24" t="s">
        <v>87</v>
      </c>
      <c r="AY223" s="24" t="s">
        <v>187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85</v>
      </c>
      <c r="BK223" s="203">
        <f>ROUND(I223*H223,2)</f>
        <v>0</v>
      </c>
      <c r="BL223" s="24" t="s">
        <v>194</v>
      </c>
      <c r="BM223" s="24" t="s">
        <v>2044</v>
      </c>
    </row>
    <row r="224" spans="2:65" s="11" customFormat="1" ht="13.5">
      <c r="B224" s="204"/>
      <c r="C224" s="205"/>
      <c r="D224" s="206" t="s">
        <v>223</v>
      </c>
      <c r="E224" s="207" t="s">
        <v>21</v>
      </c>
      <c r="F224" s="208" t="s">
        <v>85</v>
      </c>
      <c r="G224" s="205"/>
      <c r="H224" s="209">
        <v>1</v>
      </c>
      <c r="I224" s="210"/>
      <c r="J224" s="205"/>
      <c r="K224" s="205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223</v>
      </c>
      <c r="AU224" s="215" t="s">
        <v>87</v>
      </c>
      <c r="AV224" s="11" t="s">
        <v>87</v>
      </c>
      <c r="AW224" s="11" t="s">
        <v>40</v>
      </c>
      <c r="AX224" s="11" t="s">
        <v>77</v>
      </c>
      <c r="AY224" s="215" t="s">
        <v>187</v>
      </c>
    </row>
    <row r="225" spans="2:65" s="14" customFormat="1" ht="13.5">
      <c r="B225" s="251"/>
      <c r="C225" s="252"/>
      <c r="D225" s="206" t="s">
        <v>223</v>
      </c>
      <c r="E225" s="253" t="s">
        <v>21</v>
      </c>
      <c r="F225" s="254" t="s">
        <v>1374</v>
      </c>
      <c r="G225" s="252"/>
      <c r="H225" s="255">
        <v>1</v>
      </c>
      <c r="I225" s="256"/>
      <c r="J225" s="252"/>
      <c r="K225" s="252"/>
      <c r="L225" s="257"/>
      <c r="M225" s="258"/>
      <c r="N225" s="259"/>
      <c r="O225" s="259"/>
      <c r="P225" s="259"/>
      <c r="Q225" s="259"/>
      <c r="R225" s="259"/>
      <c r="S225" s="259"/>
      <c r="T225" s="260"/>
      <c r="AT225" s="261" t="s">
        <v>223</v>
      </c>
      <c r="AU225" s="261" t="s">
        <v>87</v>
      </c>
      <c r="AV225" s="14" t="s">
        <v>194</v>
      </c>
      <c r="AW225" s="14" t="s">
        <v>40</v>
      </c>
      <c r="AX225" s="14" t="s">
        <v>85</v>
      </c>
      <c r="AY225" s="261" t="s">
        <v>187</v>
      </c>
    </row>
    <row r="226" spans="2:65" s="10" customFormat="1" ht="29.85" customHeight="1">
      <c r="B226" s="176"/>
      <c r="C226" s="177"/>
      <c r="D226" s="178" t="s">
        <v>76</v>
      </c>
      <c r="E226" s="190" t="s">
        <v>194</v>
      </c>
      <c r="F226" s="190" t="s">
        <v>1304</v>
      </c>
      <c r="G226" s="177"/>
      <c r="H226" s="177"/>
      <c r="I226" s="180"/>
      <c r="J226" s="191">
        <f>BK226</f>
        <v>0</v>
      </c>
      <c r="K226" s="177"/>
      <c r="L226" s="182"/>
      <c r="M226" s="183"/>
      <c r="N226" s="184"/>
      <c r="O226" s="184"/>
      <c r="P226" s="185">
        <f>SUM(P227:P253)</f>
        <v>0</v>
      </c>
      <c r="Q226" s="184"/>
      <c r="R226" s="185">
        <f>SUM(R227:R253)</f>
        <v>0.36940000000000006</v>
      </c>
      <c r="S226" s="184"/>
      <c r="T226" s="186">
        <f>SUM(T227:T253)</f>
        <v>0</v>
      </c>
      <c r="AR226" s="187" t="s">
        <v>85</v>
      </c>
      <c r="AT226" s="188" t="s">
        <v>76</v>
      </c>
      <c r="AU226" s="188" t="s">
        <v>85</v>
      </c>
      <c r="AY226" s="187" t="s">
        <v>187</v>
      </c>
      <c r="BK226" s="189">
        <f>SUM(BK227:BK253)</f>
        <v>0</v>
      </c>
    </row>
    <row r="227" spans="2:65" s="1" customFormat="1" ht="16.5" customHeight="1">
      <c r="B227" s="41"/>
      <c r="C227" s="192" t="s">
        <v>371</v>
      </c>
      <c r="D227" s="192" t="s">
        <v>189</v>
      </c>
      <c r="E227" s="193" t="s">
        <v>2045</v>
      </c>
      <c r="F227" s="194" t="s">
        <v>2046</v>
      </c>
      <c r="G227" s="195" t="s">
        <v>233</v>
      </c>
      <c r="H227" s="196">
        <v>23.18</v>
      </c>
      <c r="I227" s="197"/>
      <c r="J227" s="198">
        <f>ROUND(I227*H227,2)</f>
        <v>0</v>
      </c>
      <c r="K227" s="194" t="s">
        <v>193</v>
      </c>
      <c r="L227" s="61"/>
      <c r="M227" s="199" t="s">
        <v>21</v>
      </c>
      <c r="N227" s="200" t="s">
        <v>48</v>
      </c>
      <c r="O227" s="4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194</v>
      </c>
      <c r="AT227" s="24" t="s">
        <v>189</v>
      </c>
      <c r="AU227" s="24" t="s">
        <v>87</v>
      </c>
      <c r="AY227" s="24" t="s">
        <v>187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85</v>
      </c>
      <c r="BK227" s="203">
        <f>ROUND(I227*H227,2)</f>
        <v>0</v>
      </c>
      <c r="BL227" s="24" t="s">
        <v>194</v>
      </c>
      <c r="BM227" s="24" t="s">
        <v>2047</v>
      </c>
    </row>
    <row r="228" spans="2:65" s="11" customFormat="1" ht="13.5">
      <c r="B228" s="204"/>
      <c r="C228" s="205"/>
      <c r="D228" s="206" t="s">
        <v>223</v>
      </c>
      <c r="E228" s="207" t="s">
        <v>21</v>
      </c>
      <c r="F228" s="208" t="s">
        <v>2048</v>
      </c>
      <c r="G228" s="205"/>
      <c r="H228" s="209">
        <v>3.68</v>
      </c>
      <c r="I228" s="210"/>
      <c r="J228" s="205"/>
      <c r="K228" s="205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223</v>
      </c>
      <c r="AU228" s="215" t="s">
        <v>87</v>
      </c>
      <c r="AV228" s="11" t="s">
        <v>87</v>
      </c>
      <c r="AW228" s="11" t="s">
        <v>40</v>
      </c>
      <c r="AX228" s="11" t="s">
        <v>77</v>
      </c>
      <c r="AY228" s="215" t="s">
        <v>187</v>
      </c>
    </row>
    <row r="229" spans="2:65" s="11" customFormat="1" ht="13.5">
      <c r="B229" s="204"/>
      <c r="C229" s="205"/>
      <c r="D229" s="206" t="s">
        <v>223</v>
      </c>
      <c r="E229" s="207" t="s">
        <v>21</v>
      </c>
      <c r="F229" s="208" t="s">
        <v>2049</v>
      </c>
      <c r="G229" s="205"/>
      <c r="H229" s="209">
        <v>19.5</v>
      </c>
      <c r="I229" s="210"/>
      <c r="J229" s="205"/>
      <c r="K229" s="205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223</v>
      </c>
      <c r="AU229" s="215" t="s">
        <v>87</v>
      </c>
      <c r="AV229" s="11" t="s">
        <v>87</v>
      </c>
      <c r="AW229" s="11" t="s">
        <v>40</v>
      </c>
      <c r="AX229" s="11" t="s">
        <v>77</v>
      </c>
      <c r="AY229" s="215" t="s">
        <v>187</v>
      </c>
    </row>
    <row r="230" spans="2:65" s="14" customFormat="1" ht="13.5">
      <c r="B230" s="251"/>
      <c r="C230" s="252"/>
      <c r="D230" s="206" t="s">
        <v>223</v>
      </c>
      <c r="E230" s="253" t="s">
        <v>21</v>
      </c>
      <c r="F230" s="254" t="s">
        <v>1374</v>
      </c>
      <c r="G230" s="252"/>
      <c r="H230" s="255">
        <v>23.18</v>
      </c>
      <c r="I230" s="256"/>
      <c r="J230" s="252"/>
      <c r="K230" s="252"/>
      <c r="L230" s="257"/>
      <c r="M230" s="258"/>
      <c r="N230" s="259"/>
      <c r="O230" s="259"/>
      <c r="P230" s="259"/>
      <c r="Q230" s="259"/>
      <c r="R230" s="259"/>
      <c r="S230" s="259"/>
      <c r="T230" s="260"/>
      <c r="AT230" s="261" t="s">
        <v>223</v>
      </c>
      <c r="AU230" s="261" t="s">
        <v>87</v>
      </c>
      <c r="AV230" s="14" t="s">
        <v>194</v>
      </c>
      <c r="AW230" s="14" t="s">
        <v>40</v>
      </c>
      <c r="AX230" s="14" t="s">
        <v>85</v>
      </c>
      <c r="AY230" s="261" t="s">
        <v>187</v>
      </c>
    </row>
    <row r="231" spans="2:65" s="1" customFormat="1" ht="16.5" customHeight="1">
      <c r="B231" s="41"/>
      <c r="C231" s="192" t="s">
        <v>528</v>
      </c>
      <c r="D231" s="192" t="s">
        <v>189</v>
      </c>
      <c r="E231" s="193" t="s">
        <v>2050</v>
      </c>
      <c r="F231" s="194" t="s">
        <v>2051</v>
      </c>
      <c r="G231" s="195" t="s">
        <v>192</v>
      </c>
      <c r="H231" s="196">
        <v>4</v>
      </c>
      <c r="I231" s="197"/>
      <c r="J231" s="198">
        <f>ROUND(I231*H231,2)</f>
        <v>0</v>
      </c>
      <c r="K231" s="194" t="s">
        <v>193</v>
      </c>
      <c r="L231" s="61"/>
      <c r="M231" s="199" t="s">
        <v>21</v>
      </c>
      <c r="N231" s="200" t="s">
        <v>48</v>
      </c>
      <c r="O231" s="42"/>
      <c r="P231" s="201">
        <f>O231*H231</f>
        <v>0</v>
      </c>
      <c r="Q231" s="201">
        <v>6.6E-3</v>
      </c>
      <c r="R231" s="201">
        <f>Q231*H231</f>
        <v>2.64E-2</v>
      </c>
      <c r="S231" s="201">
        <v>0</v>
      </c>
      <c r="T231" s="202">
        <f>S231*H231</f>
        <v>0</v>
      </c>
      <c r="AR231" s="24" t="s">
        <v>194</v>
      </c>
      <c r="AT231" s="24" t="s">
        <v>189</v>
      </c>
      <c r="AU231" s="24" t="s">
        <v>87</v>
      </c>
      <c r="AY231" s="24" t="s">
        <v>187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85</v>
      </c>
      <c r="BK231" s="203">
        <f>ROUND(I231*H231,2)</f>
        <v>0</v>
      </c>
      <c r="BL231" s="24" t="s">
        <v>194</v>
      </c>
      <c r="BM231" s="24" t="s">
        <v>2052</v>
      </c>
    </row>
    <row r="232" spans="2:65" s="11" customFormat="1" ht="13.5">
      <c r="B232" s="204"/>
      <c r="C232" s="205"/>
      <c r="D232" s="206" t="s">
        <v>223</v>
      </c>
      <c r="E232" s="207" t="s">
        <v>21</v>
      </c>
      <c r="F232" s="208" t="s">
        <v>2053</v>
      </c>
      <c r="G232" s="205"/>
      <c r="H232" s="209">
        <v>4</v>
      </c>
      <c r="I232" s="210"/>
      <c r="J232" s="205"/>
      <c r="K232" s="205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223</v>
      </c>
      <c r="AU232" s="215" t="s">
        <v>87</v>
      </c>
      <c r="AV232" s="11" t="s">
        <v>87</v>
      </c>
      <c r="AW232" s="11" t="s">
        <v>40</v>
      </c>
      <c r="AX232" s="11" t="s">
        <v>77</v>
      </c>
      <c r="AY232" s="215" t="s">
        <v>187</v>
      </c>
    </row>
    <row r="233" spans="2:65" s="14" customFormat="1" ht="13.5">
      <c r="B233" s="251"/>
      <c r="C233" s="252"/>
      <c r="D233" s="206" t="s">
        <v>223</v>
      </c>
      <c r="E233" s="253" t="s">
        <v>21</v>
      </c>
      <c r="F233" s="254" t="s">
        <v>1374</v>
      </c>
      <c r="G233" s="252"/>
      <c r="H233" s="255">
        <v>4</v>
      </c>
      <c r="I233" s="256"/>
      <c r="J233" s="252"/>
      <c r="K233" s="252"/>
      <c r="L233" s="257"/>
      <c r="M233" s="258"/>
      <c r="N233" s="259"/>
      <c r="O233" s="259"/>
      <c r="P233" s="259"/>
      <c r="Q233" s="259"/>
      <c r="R233" s="259"/>
      <c r="S233" s="259"/>
      <c r="T233" s="260"/>
      <c r="AT233" s="261" t="s">
        <v>223</v>
      </c>
      <c r="AU233" s="261" t="s">
        <v>87</v>
      </c>
      <c r="AV233" s="14" t="s">
        <v>194</v>
      </c>
      <c r="AW233" s="14" t="s">
        <v>40</v>
      </c>
      <c r="AX233" s="14" t="s">
        <v>85</v>
      </c>
      <c r="AY233" s="261" t="s">
        <v>187</v>
      </c>
    </row>
    <row r="234" spans="2:65" s="1" customFormat="1" ht="16.5" customHeight="1">
      <c r="B234" s="41"/>
      <c r="C234" s="220" t="s">
        <v>533</v>
      </c>
      <c r="D234" s="220" t="s">
        <v>511</v>
      </c>
      <c r="E234" s="221" t="s">
        <v>2054</v>
      </c>
      <c r="F234" s="222" t="s">
        <v>2055</v>
      </c>
      <c r="G234" s="223" t="s">
        <v>192</v>
      </c>
      <c r="H234" s="224">
        <v>1</v>
      </c>
      <c r="I234" s="225"/>
      <c r="J234" s="226">
        <f>ROUND(I234*H234,2)</f>
        <v>0</v>
      </c>
      <c r="K234" s="222" t="s">
        <v>193</v>
      </c>
      <c r="L234" s="227"/>
      <c r="M234" s="228" t="s">
        <v>21</v>
      </c>
      <c r="N234" s="229" t="s">
        <v>48</v>
      </c>
      <c r="O234" s="42"/>
      <c r="P234" s="201">
        <f>O234*H234</f>
        <v>0</v>
      </c>
      <c r="Q234" s="201">
        <v>6.8000000000000005E-2</v>
      </c>
      <c r="R234" s="201">
        <f>Q234*H234</f>
        <v>6.8000000000000005E-2</v>
      </c>
      <c r="S234" s="201">
        <v>0</v>
      </c>
      <c r="T234" s="202">
        <f>S234*H234</f>
        <v>0</v>
      </c>
      <c r="AR234" s="24" t="s">
        <v>219</v>
      </c>
      <c r="AT234" s="24" t="s">
        <v>511</v>
      </c>
      <c r="AU234" s="24" t="s">
        <v>87</v>
      </c>
      <c r="AY234" s="24" t="s">
        <v>187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85</v>
      </c>
      <c r="BK234" s="203">
        <f>ROUND(I234*H234,2)</f>
        <v>0</v>
      </c>
      <c r="BL234" s="24" t="s">
        <v>194</v>
      </c>
      <c r="BM234" s="24" t="s">
        <v>2056</v>
      </c>
    </row>
    <row r="235" spans="2:65" s="11" customFormat="1" ht="13.5">
      <c r="B235" s="204"/>
      <c r="C235" s="205"/>
      <c r="D235" s="206" t="s">
        <v>223</v>
      </c>
      <c r="E235" s="207" t="s">
        <v>21</v>
      </c>
      <c r="F235" s="208" t="s">
        <v>85</v>
      </c>
      <c r="G235" s="205"/>
      <c r="H235" s="209">
        <v>1</v>
      </c>
      <c r="I235" s="210"/>
      <c r="J235" s="205"/>
      <c r="K235" s="205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223</v>
      </c>
      <c r="AU235" s="215" t="s">
        <v>87</v>
      </c>
      <c r="AV235" s="11" t="s">
        <v>87</v>
      </c>
      <c r="AW235" s="11" t="s">
        <v>40</v>
      </c>
      <c r="AX235" s="11" t="s">
        <v>77</v>
      </c>
      <c r="AY235" s="215" t="s">
        <v>187</v>
      </c>
    </row>
    <row r="236" spans="2:65" s="14" customFormat="1" ht="13.5">
      <c r="B236" s="251"/>
      <c r="C236" s="252"/>
      <c r="D236" s="206" t="s">
        <v>223</v>
      </c>
      <c r="E236" s="253" t="s">
        <v>21</v>
      </c>
      <c r="F236" s="254" t="s">
        <v>1374</v>
      </c>
      <c r="G236" s="252"/>
      <c r="H236" s="255">
        <v>1</v>
      </c>
      <c r="I236" s="256"/>
      <c r="J236" s="252"/>
      <c r="K236" s="252"/>
      <c r="L236" s="257"/>
      <c r="M236" s="258"/>
      <c r="N236" s="259"/>
      <c r="O236" s="259"/>
      <c r="P236" s="259"/>
      <c r="Q236" s="259"/>
      <c r="R236" s="259"/>
      <c r="S236" s="259"/>
      <c r="T236" s="260"/>
      <c r="AT236" s="261" t="s">
        <v>223</v>
      </c>
      <c r="AU236" s="261" t="s">
        <v>87</v>
      </c>
      <c r="AV236" s="14" t="s">
        <v>194</v>
      </c>
      <c r="AW236" s="14" t="s">
        <v>40</v>
      </c>
      <c r="AX236" s="14" t="s">
        <v>85</v>
      </c>
      <c r="AY236" s="261" t="s">
        <v>187</v>
      </c>
    </row>
    <row r="237" spans="2:65" s="1" customFormat="1" ht="16.5" customHeight="1">
      <c r="B237" s="41"/>
      <c r="C237" s="220" t="s">
        <v>537</v>
      </c>
      <c r="D237" s="220" t="s">
        <v>511</v>
      </c>
      <c r="E237" s="221" t="s">
        <v>2057</v>
      </c>
      <c r="F237" s="222" t="s">
        <v>2058</v>
      </c>
      <c r="G237" s="223" t="s">
        <v>192</v>
      </c>
      <c r="H237" s="224">
        <v>1</v>
      </c>
      <c r="I237" s="225"/>
      <c r="J237" s="226">
        <f>ROUND(I237*H237,2)</f>
        <v>0</v>
      </c>
      <c r="K237" s="222" t="s">
        <v>193</v>
      </c>
      <c r="L237" s="227"/>
      <c r="M237" s="228" t="s">
        <v>21</v>
      </c>
      <c r="N237" s="229" t="s">
        <v>48</v>
      </c>
      <c r="O237" s="42"/>
      <c r="P237" s="201">
        <f>O237*H237</f>
        <v>0</v>
      </c>
      <c r="Q237" s="201">
        <v>0.105</v>
      </c>
      <c r="R237" s="201">
        <f>Q237*H237</f>
        <v>0.105</v>
      </c>
      <c r="S237" s="201">
        <v>0</v>
      </c>
      <c r="T237" s="202">
        <f>S237*H237</f>
        <v>0</v>
      </c>
      <c r="AR237" s="24" t="s">
        <v>219</v>
      </c>
      <c r="AT237" s="24" t="s">
        <v>511</v>
      </c>
      <c r="AU237" s="24" t="s">
        <v>87</v>
      </c>
      <c r="AY237" s="24" t="s">
        <v>187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85</v>
      </c>
      <c r="BK237" s="203">
        <f>ROUND(I237*H237,2)</f>
        <v>0</v>
      </c>
      <c r="BL237" s="24" t="s">
        <v>194</v>
      </c>
      <c r="BM237" s="24" t="s">
        <v>2059</v>
      </c>
    </row>
    <row r="238" spans="2:65" s="11" customFormat="1" ht="13.5">
      <c r="B238" s="204"/>
      <c r="C238" s="205"/>
      <c r="D238" s="206" t="s">
        <v>223</v>
      </c>
      <c r="E238" s="207" t="s">
        <v>21</v>
      </c>
      <c r="F238" s="208" t="s">
        <v>85</v>
      </c>
      <c r="G238" s="205"/>
      <c r="H238" s="209">
        <v>1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223</v>
      </c>
      <c r="AU238" s="215" t="s">
        <v>87</v>
      </c>
      <c r="AV238" s="11" t="s">
        <v>87</v>
      </c>
      <c r="AW238" s="11" t="s">
        <v>40</v>
      </c>
      <c r="AX238" s="11" t="s">
        <v>77</v>
      </c>
      <c r="AY238" s="215" t="s">
        <v>187</v>
      </c>
    </row>
    <row r="239" spans="2:65" s="14" customFormat="1" ht="13.5">
      <c r="B239" s="251"/>
      <c r="C239" s="252"/>
      <c r="D239" s="206" t="s">
        <v>223</v>
      </c>
      <c r="E239" s="253" t="s">
        <v>21</v>
      </c>
      <c r="F239" s="254" t="s">
        <v>1374</v>
      </c>
      <c r="G239" s="252"/>
      <c r="H239" s="255">
        <v>1</v>
      </c>
      <c r="I239" s="256"/>
      <c r="J239" s="252"/>
      <c r="K239" s="252"/>
      <c r="L239" s="257"/>
      <c r="M239" s="258"/>
      <c r="N239" s="259"/>
      <c r="O239" s="259"/>
      <c r="P239" s="259"/>
      <c r="Q239" s="259"/>
      <c r="R239" s="259"/>
      <c r="S239" s="259"/>
      <c r="T239" s="260"/>
      <c r="AT239" s="261" t="s">
        <v>223</v>
      </c>
      <c r="AU239" s="261" t="s">
        <v>87</v>
      </c>
      <c r="AV239" s="14" t="s">
        <v>194</v>
      </c>
      <c r="AW239" s="14" t="s">
        <v>40</v>
      </c>
      <c r="AX239" s="14" t="s">
        <v>85</v>
      </c>
      <c r="AY239" s="261" t="s">
        <v>187</v>
      </c>
    </row>
    <row r="240" spans="2:65" s="1" customFormat="1" ht="16.5" customHeight="1">
      <c r="B240" s="41"/>
      <c r="C240" s="220" t="s">
        <v>542</v>
      </c>
      <c r="D240" s="220" t="s">
        <v>511</v>
      </c>
      <c r="E240" s="221" t="s">
        <v>2060</v>
      </c>
      <c r="F240" s="222" t="s">
        <v>2061</v>
      </c>
      <c r="G240" s="223" t="s">
        <v>192</v>
      </c>
      <c r="H240" s="224">
        <v>2</v>
      </c>
      <c r="I240" s="225"/>
      <c r="J240" s="226">
        <f>ROUND(I240*H240,2)</f>
        <v>0</v>
      </c>
      <c r="K240" s="222" t="s">
        <v>193</v>
      </c>
      <c r="L240" s="227"/>
      <c r="M240" s="228" t="s">
        <v>21</v>
      </c>
      <c r="N240" s="229" t="s">
        <v>48</v>
      </c>
      <c r="O240" s="42"/>
      <c r="P240" s="201">
        <f>O240*H240</f>
        <v>0</v>
      </c>
      <c r="Q240" s="201">
        <v>8.5000000000000006E-2</v>
      </c>
      <c r="R240" s="201">
        <f>Q240*H240</f>
        <v>0.17</v>
      </c>
      <c r="S240" s="201">
        <v>0</v>
      </c>
      <c r="T240" s="202">
        <f>S240*H240</f>
        <v>0</v>
      </c>
      <c r="AR240" s="24" t="s">
        <v>219</v>
      </c>
      <c r="AT240" s="24" t="s">
        <v>511</v>
      </c>
      <c r="AU240" s="24" t="s">
        <v>87</v>
      </c>
      <c r="AY240" s="24" t="s">
        <v>187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85</v>
      </c>
      <c r="BK240" s="203">
        <f>ROUND(I240*H240,2)</f>
        <v>0</v>
      </c>
      <c r="BL240" s="24" t="s">
        <v>194</v>
      </c>
      <c r="BM240" s="24" t="s">
        <v>2062</v>
      </c>
    </row>
    <row r="241" spans="2:65" s="11" customFormat="1" ht="13.5">
      <c r="B241" s="204"/>
      <c r="C241" s="205"/>
      <c r="D241" s="206" t="s">
        <v>223</v>
      </c>
      <c r="E241" s="207" t="s">
        <v>21</v>
      </c>
      <c r="F241" s="208" t="s">
        <v>87</v>
      </c>
      <c r="G241" s="205"/>
      <c r="H241" s="209">
        <v>2</v>
      </c>
      <c r="I241" s="210"/>
      <c r="J241" s="205"/>
      <c r="K241" s="205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223</v>
      </c>
      <c r="AU241" s="215" t="s">
        <v>87</v>
      </c>
      <c r="AV241" s="11" t="s">
        <v>87</v>
      </c>
      <c r="AW241" s="11" t="s">
        <v>40</v>
      </c>
      <c r="AX241" s="11" t="s">
        <v>77</v>
      </c>
      <c r="AY241" s="215" t="s">
        <v>187</v>
      </c>
    </row>
    <row r="242" spans="2:65" s="14" customFormat="1" ht="13.5">
      <c r="B242" s="251"/>
      <c r="C242" s="252"/>
      <c r="D242" s="206" t="s">
        <v>223</v>
      </c>
      <c r="E242" s="253" t="s">
        <v>21</v>
      </c>
      <c r="F242" s="254" t="s">
        <v>1374</v>
      </c>
      <c r="G242" s="252"/>
      <c r="H242" s="255">
        <v>2</v>
      </c>
      <c r="I242" s="256"/>
      <c r="J242" s="252"/>
      <c r="K242" s="252"/>
      <c r="L242" s="257"/>
      <c r="M242" s="258"/>
      <c r="N242" s="259"/>
      <c r="O242" s="259"/>
      <c r="P242" s="259"/>
      <c r="Q242" s="259"/>
      <c r="R242" s="259"/>
      <c r="S242" s="259"/>
      <c r="T242" s="260"/>
      <c r="AT242" s="261" t="s">
        <v>223</v>
      </c>
      <c r="AU242" s="261" t="s">
        <v>87</v>
      </c>
      <c r="AV242" s="14" t="s">
        <v>194</v>
      </c>
      <c r="AW242" s="14" t="s">
        <v>40</v>
      </c>
      <c r="AX242" s="14" t="s">
        <v>85</v>
      </c>
      <c r="AY242" s="261" t="s">
        <v>187</v>
      </c>
    </row>
    <row r="243" spans="2:65" s="1" customFormat="1" ht="16.5" customHeight="1">
      <c r="B243" s="41"/>
      <c r="C243" s="192" t="s">
        <v>547</v>
      </c>
      <c r="D243" s="192" t="s">
        <v>189</v>
      </c>
      <c r="E243" s="193" t="s">
        <v>1432</v>
      </c>
      <c r="F243" s="194" t="s">
        <v>1433</v>
      </c>
      <c r="G243" s="195" t="s">
        <v>233</v>
      </c>
      <c r="H243" s="196">
        <v>37.003</v>
      </c>
      <c r="I243" s="197"/>
      <c r="J243" s="198">
        <f>ROUND(I243*H243,2)</f>
        <v>0</v>
      </c>
      <c r="K243" s="194" t="s">
        <v>193</v>
      </c>
      <c r="L243" s="61"/>
      <c r="M243" s="199" t="s">
        <v>21</v>
      </c>
      <c r="N243" s="200" t="s">
        <v>48</v>
      </c>
      <c r="O243" s="42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194</v>
      </c>
      <c r="AT243" s="24" t="s">
        <v>189</v>
      </c>
      <c r="AU243" s="24" t="s">
        <v>87</v>
      </c>
      <c r="AY243" s="24" t="s">
        <v>187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85</v>
      </c>
      <c r="BK243" s="203">
        <f>ROUND(I243*H243,2)</f>
        <v>0</v>
      </c>
      <c r="BL243" s="24" t="s">
        <v>194</v>
      </c>
      <c r="BM243" s="24" t="s">
        <v>2063</v>
      </c>
    </row>
    <row r="244" spans="2:65" s="11" customFormat="1" ht="13.5">
      <c r="B244" s="204"/>
      <c r="C244" s="205"/>
      <c r="D244" s="206" t="s">
        <v>223</v>
      </c>
      <c r="E244" s="207" t="s">
        <v>21</v>
      </c>
      <c r="F244" s="208" t="s">
        <v>2064</v>
      </c>
      <c r="G244" s="205"/>
      <c r="H244" s="209">
        <v>24.11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223</v>
      </c>
      <c r="AU244" s="215" t="s">
        <v>87</v>
      </c>
      <c r="AV244" s="11" t="s">
        <v>87</v>
      </c>
      <c r="AW244" s="11" t="s">
        <v>40</v>
      </c>
      <c r="AX244" s="11" t="s">
        <v>77</v>
      </c>
      <c r="AY244" s="215" t="s">
        <v>187</v>
      </c>
    </row>
    <row r="245" spans="2:65" s="11" customFormat="1" ht="13.5">
      <c r="B245" s="204"/>
      <c r="C245" s="205"/>
      <c r="D245" s="206" t="s">
        <v>223</v>
      </c>
      <c r="E245" s="207" t="s">
        <v>21</v>
      </c>
      <c r="F245" s="208" t="s">
        <v>2065</v>
      </c>
      <c r="G245" s="205"/>
      <c r="H245" s="209">
        <v>1.35</v>
      </c>
      <c r="I245" s="210"/>
      <c r="J245" s="205"/>
      <c r="K245" s="205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223</v>
      </c>
      <c r="AU245" s="215" t="s">
        <v>87</v>
      </c>
      <c r="AV245" s="11" t="s">
        <v>87</v>
      </c>
      <c r="AW245" s="11" t="s">
        <v>40</v>
      </c>
      <c r="AX245" s="11" t="s">
        <v>77</v>
      </c>
      <c r="AY245" s="215" t="s">
        <v>187</v>
      </c>
    </row>
    <row r="246" spans="2:65" s="11" customFormat="1" ht="13.5">
      <c r="B246" s="204"/>
      <c r="C246" s="205"/>
      <c r="D246" s="206" t="s">
        <v>223</v>
      </c>
      <c r="E246" s="207" t="s">
        <v>21</v>
      </c>
      <c r="F246" s="208" t="s">
        <v>2066</v>
      </c>
      <c r="G246" s="205"/>
      <c r="H246" s="209">
        <v>11.542999999999999</v>
      </c>
      <c r="I246" s="210"/>
      <c r="J246" s="205"/>
      <c r="K246" s="205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223</v>
      </c>
      <c r="AU246" s="215" t="s">
        <v>87</v>
      </c>
      <c r="AV246" s="11" t="s">
        <v>87</v>
      </c>
      <c r="AW246" s="11" t="s">
        <v>40</v>
      </c>
      <c r="AX246" s="11" t="s">
        <v>77</v>
      </c>
      <c r="AY246" s="215" t="s">
        <v>187</v>
      </c>
    </row>
    <row r="247" spans="2:65" s="14" customFormat="1" ht="13.5">
      <c r="B247" s="251"/>
      <c r="C247" s="252"/>
      <c r="D247" s="206" t="s">
        <v>223</v>
      </c>
      <c r="E247" s="253" t="s">
        <v>21</v>
      </c>
      <c r="F247" s="254" t="s">
        <v>1374</v>
      </c>
      <c r="G247" s="252"/>
      <c r="H247" s="255">
        <v>37.003</v>
      </c>
      <c r="I247" s="256"/>
      <c r="J247" s="252"/>
      <c r="K247" s="252"/>
      <c r="L247" s="257"/>
      <c r="M247" s="258"/>
      <c r="N247" s="259"/>
      <c r="O247" s="259"/>
      <c r="P247" s="259"/>
      <c r="Q247" s="259"/>
      <c r="R247" s="259"/>
      <c r="S247" s="259"/>
      <c r="T247" s="260"/>
      <c r="AT247" s="261" t="s">
        <v>223</v>
      </c>
      <c r="AU247" s="261" t="s">
        <v>87</v>
      </c>
      <c r="AV247" s="14" t="s">
        <v>194</v>
      </c>
      <c r="AW247" s="14" t="s">
        <v>40</v>
      </c>
      <c r="AX247" s="14" t="s">
        <v>85</v>
      </c>
      <c r="AY247" s="261" t="s">
        <v>187</v>
      </c>
    </row>
    <row r="248" spans="2:65" s="1" customFormat="1" ht="16.5" customHeight="1">
      <c r="B248" s="41"/>
      <c r="C248" s="192" t="s">
        <v>552</v>
      </c>
      <c r="D248" s="192" t="s">
        <v>189</v>
      </c>
      <c r="E248" s="193" t="s">
        <v>2067</v>
      </c>
      <c r="F248" s="194" t="s">
        <v>2068</v>
      </c>
      <c r="G248" s="195" t="s">
        <v>233</v>
      </c>
      <c r="H248" s="196">
        <v>5.3739999999999997</v>
      </c>
      <c r="I248" s="197"/>
      <c r="J248" s="198">
        <f>ROUND(I248*H248,2)</f>
        <v>0</v>
      </c>
      <c r="K248" s="194" t="s">
        <v>193</v>
      </c>
      <c r="L248" s="61"/>
      <c r="M248" s="199" t="s">
        <v>21</v>
      </c>
      <c r="N248" s="200" t="s">
        <v>48</v>
      </c>
      <c r="O248" s="42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194</v>
      </c>
      <c r="AT248" s="24" t="s">
        <v>189</v>
      </c>
      <c r="AU248" s="24" t="s">
        <v>87</v>
      </c>
      <c r="AY248" s="24" t="s">
        <v>187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85</v>
      </c>
      <c r="BK248" s="203">
        <f>ROUND(I248*H248,2)</f>
        <v>0</v>
      </c>
      <c r="BL248" s="24" t="s">
        <v>194</v>
      </c>
      <c r="BM248" s="24" t="s">
        <v>2069</v>
      </c>
    </row>
    <row r="249" spans="2:65" s="11" customFormat="1" ht="13.5">
      <c r="B249" s="204"/>
      <c r="C249" s="205"/>
      <c r="D249" s="206" t="s">
        <v>223</v>
      </c>
      <c r="E249" s="207" t="s">
        <v>21</v>
      </c>
      <c r="F249" s="208" t="s">
        <v>2070</v>
      </c>
      <c r="G249" s="205"/>
      <c r="H249" s="209">
        <v>5.3739999999999997</v>
      </c>
      <c r="I249" s="210"/>
      <c r="J249" s="205"/>
      <c r="K249" s="205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223</v>
      </c>
      <c r="AU249" s="215" t="s">
        <v>87</v>
      </c>
      <c r="AV249" s="11" t="s">
        <v>87</v>
      </c>
      <c r="AW249" s="11" t="s">
        <v>40</v>
      </c>
      <c r="AX249" s="11" t="s">
        <v>77</v>
      </c>
      <c r="AY249" s="215" t="s">
        <v>187</v>
      </c>
    </row>
    <row r="250" spans="2:65" s="14" customFormat="1" ht="13.5">
      <c r="B250" s="251"/>
      <c r="C250" s="252"/>
      <c r="D250" s="206" t="s">
        <v>223</v>
      </c>
      <c r="E250" s="253" t="s">
        <v>21</v>
      </c>
      <c r="F250" s="254" t="s">
        <v>1374</v>
      </c>
      <c r="G250" s="252"/>
      <c r="H250" s="255">
        <v>5.3739999999999997</v>
      </c>
      <c r="I250" s="256"/>
      <c r="J250" s="252"/>
      <c r="K250" s="252"/>
      <c r="L250" s="257"/>
      <c r="M250" s="258"/>
      <c r="N250" s="259"/>
      <c r="O250" s="259"/>
      <c r="P250" s="259"/>
      <c r="Q250" s="259"/>
      <c r="R250" s="259"/>
      <c r="S250" s="259"/>
      <c r="T250" s="260"/>
      <c r="AT250" s="261" t="s">
        <v>223</v>
      </c>
      <c r="AU250" s="261" t="s">
        <v>87</v>
      </c>
      <c r="AV250" s="14" t="s">
        <v>194</v>
      </c>
      <c r="AW250" s="14" t="s">
        <v>40</v>
      </c>
      <c r="AX250" s="14" t="s">
        <v>85</v>
      </c>
      <c r="AY250" s="261" t="s">
        <v>187</v>
      </c>
    </row>
    <row r="251" spans="2:65" s="1" customFormat="1" ht="16.5" customHeight="1">
      <c r="B251" s="41"/>
      <c r="C251" s="192" t="s">
        <v>557</v>
      </c>
      <c r="D251" s="192" t="s">
        <v>189</v>
      </c>
      <c r="E251" s="193" t="s">
        <v>2071</v>
      </c>
      <c r="F251" s="194" t="s">
        <v>2072</v>
      </c>
      <c r="G251" s="195" t="s">
        <v>202</v>
      </c>
      <c r="H251" s="196">
        <v>29.28</v>
      </c>
      <c r="I251" s="197"/>
      <c r="J251" s="198">
        <f>ROUND(I251*H251,2)</f>
        <v>0</v>
      </c>
      <c r="K251" s="194" t="s">
        <v>193</v>
      </c>
      <c r="L251" s="61"/>
      <c r="M251" s="199" t="s">
        <v>21</v>
      </c>
      <c r="N251" s="200" t="s">
        <v>48</v>
      </c>
      <c r="O251" s="42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194</v>
      </c>
      <c r="AT251" s="24" t="s">
        <v>189</v>
      </c>
      <c r="AU251" s="24" t="s">
        <v>87</v>
      </c>
      <c r="AY251" s="24" t="s">
        <v>187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85</v>
      </c>
      <c r="BK251" s="203">
        <f>ROUND(I251*H251,2)</f>
        <v>0</v>
      </c>
      <c r="BL251" s="24" t="s">
        <v>194</v>
      </c>
      <c r="BM251" s="24" t="s">
        <v>2073</v>
      </c>
    </row>
    <row r="252" spans="2:65" s="11" customFormat="1" ht="13.5">
      <c r="B252" s="204"/>
      <c r="C252" s="205"/>
      <c r="D252" s="206" t="s">
        <v>223</v>
      </c>
      <c r="E252" s="207" t="s">
        <v>21</v>
      </c>
      <c r="F252" s="208" t="s">
        <v>2074</v>
      </c>
      <c r="G252" s="205"/>
      <c r="H252" s="209">
        <v>29.28</v>
      </c>
      <c r="I252" s="210"/>
      <c r="J252" s="205"/>
      <c r="K252" s="205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223</v>
      </c>
      <c r="AU252" s="215" t="s">
        <v>87</v>
      </c>
      <c r="AV252" s="11" t="s">
        <v>87</v>
      </c>
      <c r="AW252" s="11" t="s">
        <v>40</v>
      </c>
      <c r="AX252" s="11" t="s">
        <v>77</v>
      </c>
      <c r="AY252" s="215" t="s">
        <v>187</v>
      </c>
    </row>
    <row r="253" spans="2:65" s="14" customFormat="1" ht="13.5">
      <c r="B253" s="251"/>
      <c r="C253" s="252"/>
      <c r="D253" s="206" t="s">
        <v>223</v>
      </c>
      <c r="E253" s="253" t="s">
        <v>21</v>
      </c>
      <c r="F253" s="254" t="s">
        <v>1374</v>
      </c>
      <c r="G253" s="252"/>
      <c r="H253" s="255">
        <v>29.28</v>
      </c>
      <c r="I253" s="256"/>
      <c r="J253" s="252"/>
      <c r="K253" s="252"/>
      <c r="L253" s="257"/>
      <c r="M253" s="258"/>
      <c r="N253" s="259"/>
      <c r="O253" s="259"/>
      <c r="P253" s="259"/>
      <c r="Q253" s="259"/>
      <c r="R253" s="259"/>
      <c r="S253" s="259"/>
      <c r="T253" s="260"/>
      <c r="AT253" s="261" t="s">
        <v>223</v>
      </c>
      <c r="AU253" s="261" t="s">
        <v>87</v>
      </c>
      <c r="AV253" s="14" t="s">
        <v>194</v>
      </c>
      <c r="AW253" s="14" t="s">
        <v>40</v>
      </c>
      <c r="AX253" s="14" t="s">
        <v>85</v>
      </c>
      <c r="AY253" s="261" t="s">
        <v>187</v>
      </c>
    </row>
    <row r="254" spans="2:65" s="10" customFormat="1" ht="29.85" customHeight="1">
      <c r="B254" s="176"/>
      <c r="C254" s="177"/>
      <c r="D254" s="178" t="s">
        <v>76</v>
      </c>
      <c r="E254" s="190" t="s">
        <v>219</v>
      </c>
      <c r="F254" s="190" t="s">
        <v>253</v>
      </c>
      <c r="G254" s="177"/>
      <c r="H254" s="177"/>
      <c r="I254" s="180"/>
      <c r="J254" s="191">
        <f>BK254</f>
        <v>0</v>
      </c>
      <c r="K254" s="177"/>
      <c r="L254" s="182"/>
      <c r="M254" s="183"/>
      <c r="N254" s="184"/>
      <c r="O254" s="184"/>
      <c r="P254" s="185">
        <f>SUM(P255:P421)</f>
        <v>0</v>
      </c>
      <c r="Q254" s="184"/>
      <c r="R254" s="185">
        <f>SUM(R255:R421)</f>
        <v>83.837308600000014</v>
      </c>
      <c r="S254" s="184"/>
      <c r="T254" s="186">
        <f>SUM(T255:T421)</f>
        <v>0</v>
      </c>
      <c r="AR254" s="187" t="s">
        <v>85</v>
      </c>
      <c r="AT254" s="188" t="s">
        <v>76</v>
      </c>
      <c r="AU254" s="188" t="s">
        <v>85</v>
      </c>
      <c r="AY254" s="187" t="s">
        <v>187</v>
      </c>
      <c r="BK254" s="189">
        <f>SUM(BK255:BK421)</f>
        <v>0</v>
      </c>
    </row>
    <row r="255" spans="2:65" s="1" customFormat="1" ht="25.5" customHeight="1">
      <c r="B255" s="41"/>
      <c r="C255" s="192" t="s">
        <v>562</v>
      </c>
      <c r="D255" s="192" t="s">
        <v>189</v>
      </c>
      <c r="E255" s="193" t="s">
        <v>1453</v>
      </c>
      <c r="F255" s="194" t="s">
        <v>1454</v>
      </c>
      <c r="G255" s="195" t="s">
        <v>293</v>
      </c>
      <c r="H255" s="196">
        <v>19.899999999999999</v>
      </c>
      <c r="I255" s="197"/>
      <c r="J255" s="198">
        <f>ROUND(I255*H255,2)</f>
        <v>0</v>
      </c>
      <c r="K255" s="194" t="s">
        <v>193</v>
      </c>
      <c r="L255" s="61"/>
      <c r="M255" s="199" t="s">
        <v>21</v>
      </c>
      <c r="N255" s="200" t="s">
        <v>48</v>
      </c>
      <c r="O255" s="42"/>
      <c r="P255" s="201">
        <f>O255*H255</f>
        <v>0</v>
      </c>
      <c r="Q255" s="201">
        <v>4.0000000000000003E-5</v>
      </c>
      <c r="R255" s="201">
        <f>Q255*H255</f>
        <v>7.9600000000000005E-4</v>
      </c>
      <c r="S255" s="201">
        <v>0</v>
      </c>
      <c r="T255" s="202">
        <f>S255*H255</f>
        <v>0</v>
      </c>
      <c r="AR255" s="24" t="s">
        <v>194</v>
      </c>
      <c r="AT255" s="24" t="s">
        <v>189</v>
      </c>
      <c r="AU255" s="24" t="s">
        <v>87</v>
      </c>
      <c r="AY255" s="24" t="s">
        <v>187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85</v>
      </c>
      <c r="BK255" s="203">
        <f>ROUND(I255*H255,2)</f>
        <v>0</v>
      </c>
      <c r="BL255" s="24" t="s">
        <v>194</v>
      </c>
      <c r="BM255" s="24" t="s">
        <v>2075</v>
      </c>
    </row>
    <row r="256" spans="2:65" s="11" customFormat="1" ht="13.5">
      <c r="B256" s="204"/>
      <c r="C256" s="205"/>
      <c r="D256" s="206" t="s">
        <v>223</v>
      </c>
      <c r="E256" s="207" t="s">
        <v>21</v>
      </c>
      <c r="F256" s="208" t="s">
        <v>2076</v>
      </c>
      <c r="G256" s="205"/>
      <c r="H256" s="209">
        <v>18.3</v>
      </c>
      <c r="I256" s="210"/>
      <c r="J256" s="205"/>
      <c r="K256" s="205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223</v>
      </c>
      <c r="AU256" s="215" t="s">
        <v>87</v>
      </c>
      <c r="AV256" s="11" t="s">
        <v>87</v>
      </c>
      <c r="AW256" s="11" t="s">
        <v>40</v>
      </c>
      <c r="AX256" s="11" t="s">
        <v>77</v>
      </c>
      <c r="AY256" s="215" t="s">
        <v>187</v>
      </c>
    </row>
    <row r="257" spans="2:65" s="11" customFormat="1" ht="13.5">
      <c r="B257" s="204"/>
      <c r="C257" s="205"/>
      <c r="D257" s="206" t="s">
        <v>223</v>
      </c>
      <c r="E257" s="207" t="s">
        <v>21</v>
      </c>
      <c r="F257" s="208" t="s">
        <v>2077</v>
      </c>
      <c r="G257" s="205"/>
      <c r="H257" s="209">
        <v>1.6</v>
      </c>
      <c r="I257" s="210"/>
      <c r="J257" s="205"/>
      <c r="K257" s="205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223</v>
      </c>
      <c r="AU257" s="215" t="s">
        <v>87</v>
      </c>
      <c r="AV257" s="11" t="s">
        <v>87</v>
      </c>
      <c r="AW257" s="11" t="s">
        <v>40</v>
      </c>
      <c r="AX257" s="11" t="s">
        <v>77</v>
      </c>
      <c r="AY257" s="215" t="s">
        <v>187</v>
      </c>
    </row>
    <row r="258" spans="2:65" s="14" customFormat="1" ht="13.5">
      <c r="B258" s="251"/>
      <c r="C258" s="252"/>
      <c r="D258" s="206" t="s">
        <v>223</v>
      </c>
      <c r="E258" s="253" t="s">
        <v>21</v>
      </c>
      <c r="F258" s="254" t="s">
        <v>1374</v>
      </c>
      <c r="G258" s="252"/>
      <c r="H258" s="255">
        <v>19.899999999999999</v>
      </c>
      <c r="I258" s="256"/>
      <c r="J258" s="252"/>
      <c r="K258" s="252"/>
      <c r="L258" s="257"/>
      <c r="M258" s="258"/>
      <c r="N258" s="259"/>
      <c r="O258" s="259"/>
      <c r="P258" s="259"/>
      <c r="Q258" s="259"/>
      <c r="R258" s="259"/>
      <c r="S258" s="259"/>
      <c r="T258" s="260"/>
      <c r="AT258" s="261" t="s">
        <v>223</v>
      </c>
      <c r="AU258" s="261" t="s">
        <v>87</v>
      </c>
      <c r="AV258" s="14" t="s">
        <v>194</v>
      </c>
      <c r="AW258" s="14" t="s">
        <v>40</v>
      </c>
      <c r="AX258" s="14" t="s">
        <v>85</v>
      </c>
      <c r="AY258" s="261" t="s">
        <v>187</v>
      </c>
    </row>
    <row r="259" spans="2:65" s="1" customFormat="1" ht="25.5" customHeight="1">
      <c r="B259" s="41"/>
      <c r="C259" s="220" t="s">
        <v>566</v>
      </c>
      <c r="D259" s="220" t="s">
        <v>511</v>
      </c>
      <c r="E259" s="221" t="s">
        <v>2078</v>
      </c>
      <c r="F259" s="222" t="s">
        <v>2079</v>
      </c>
      <c r="G259" s="223" t="s">
        <v>293</v>
      </c>
      <c r="H259" s="224">
        <v>20.199000000000002</v>
      </c>
      <c r="I259" s="225"/>
      <c r="J259" s="226">
        <f>ROUND(I259*H259,2)</f>
        <v>0</v>
      </c>
      <c r="K259" s="222" t="s">
        <v>193</v>
      </c>
      <c r="L259" s="227"/>
      <c r="M259" s="228" t="s">
        <v>21</v>
      </c>
      <c r="N259" s="229" t="s">
        <v>48</v>
      </c>
      <c r="O259" s="42"/>
      <c r="P259" s="201">
        <f>O259*H259</f>
        <v>0</v>
      </c>
      <c r="Q259" s="201">
        <v>4.2999999999999997E-2</v>
      </c>
      <c r="R259" s="201">
        <f>Q259*H259</f>
        <v>0.86855700000000002</v>
      </c>
      <c r="S259" s="201">
        <v>0</v>
      </c>
      <c r="T259" s="202">
        <f>S259*H259</f>
        <v>0</v>
      </c>
      <c r="AR259" s="24" t="s">
        <v>219</v>
      </c>
      <c r="AT259" s="24" t="s">
        <v>511</v>
      </c>
      <c r="AU259" s="24" t="s">
        <v>87</v>
      </c>
      <c r="AY259" s="24" t="s">
        <v>187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4" t="s">
        <v>85</v>
      </c>
      <c r="BK259" s="203">
        <f>ROUND(I259*H259,2)</f>
        <v>0</v>
      </c>
      <c r="BL259" s="24" t="s">
        <v>194</v>
      </c>
      <c r="BM259" s="24" t="s">
        <v>2080</v>
      </c>
    </row>
    <row r="260" spans="2:65" s="11" customFormat="1" ht="13.5">
      <c r="B260" s="204"/>
      <c r="C260" s="205"/>
      <c r="D260" s="206" t="s">
        <v>223</v>
      </c>
      <c r="E260" s="207" t="s">
        <v>21</v>
      </c>
      <c r="F260" s="208" t="s">
        <v>2081</v>
      </c>
      <c r="G260" s="205"/>
      <c r="H260" s="209">
        <v>19.899999999999999</v>
      </c>
      <c r="I260" s="210"/>
      <c r="J260" s="205"/>
      <c r="K260" s="205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223</v>
      </c>
      <c r="AU260" s="215" t="s">
        <v>87</v>
      </c>
      <c r="AV260" s="11" t="s">
        <v>87</v>
      </c>
      <c r="AW260" s="11" t="s">
        <v>40</v>
      </c>
      <c r="AX260" s="11" t="s">
        <v>77</v>
      </c>
      <c r="AY260" s="215" t="s">
        <v>187</v>
      </c>
    </row>
    <row r="261" spans="2:65" s="14" customFormat="1" ht="13.5">
      <c r="B261" s="251"/>
      <c r="C261" s="252"/>
      <c r="D261" s="206" t="s">
        <v>223</v>
      </c>
      <c r="E261" s="253" t="s">
        <v>21</v>
      </c>
      <c r="F261" s="254" t="s">
        <v>1374</v>
      </c>
      <c r="G261" s="252"/>
      <c r="H261" s="255">
        <v>19.899999999999999</v>
      </c>
      <c r="I261" s="256"/>
      <c r="J261" s="252"/>
      <c r="K261" s="252"/>
      <c r="L261" s="257"/>
      <c r="M261" s="258"/>
      <c r="N261" s="259"/>
      <c r="O261" s="259"/>
      <c r="P261" s="259"/>
      <c r="Q261" s="259"/>
      <c r="R261" s="259"/>
      <c r="S261" s="259"/>
      <c r="T261" s="260"/>
      <c r="AT261" s="261" t="s">
        <v>223</v>
      </c>
      <c r="AU261" s="261" t="s">
        <v>87</v>
      </c>
      <c r="AV261" s="14" t="s">
        <v>194</v>
      </c>
      <c r="AW261" s="14" t="s">
        <v>40</v>
      </c>
      <c r="AX261" s="14" t="s">
        <v>85</v>
      </c>
      <c r="AY261" s="261" t="s">
        <v>187</v>
      </c>
    </row>
    <row r="262" spans="2:65" s="11" customFormat="1" ht="13.5">
      <c r="B262" s="204"/>
      <c r="C262" s="205"/>
      <c r="D262" s="206" t="s">
        <v>223</v>
      </c>
      <c r="E262" s="205"/>
      <c r="F262" s="208" t="s">
        <v>2082</v>
      </c>
      <c r="G262" s="205"/>
      <c r="H262" s="209">
        <v>20.199000000000002</v>
      </c>
      <c r="I262" s="210"/>
      <c r="J262" s="205"/>
      <c r="K262" s="205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223</v>
      </c>
      <c r="AU262" s="215" t="s">
        <v>87</v>
      </c>
      <c r="AV262" s="11" t="s">
        <v>87</v>
      </c>
      <c r="AW262" s="11" t="s">
        <v>6</v>
      </c>
      <c r="AX262" s="11" t="s">
        <v>85</v>
      </c>
      <c r="AY262" s="215" t="s">
        <v>187</v>
      </c>
    </row>
    <row r="263" spans="2:65" s="1" customFormat="1" ht="25.5" customHeight="1">
      <c r="B263" s="41"/>
      <c r="C263" s="192" t="s">
        <v>570</v>
      </c>
      <c r="D263" s="192" t="s">
        <v>189</v>
      </c>
      <c r="E263" s="193" t="s">
        <v>2083</v>
      </c>
      <c r="F263" s="194" t="s">
        <v>2084</v>
      </c>
      <c r="G263" s="195" t="s">
        <v>293</v>
      </c>
      <c r="H263" s="196">
        <v>123</v>
      </c>
      <c r="I263" s="197"/>
      <c r="J263" s="198">
        <f>ROUND(I263*H263,2)</f>
        <v>0</v>
      </c>
      <c r="K263" s="194" t="s">
        <v>193</v>
      </c>
      <c r="L263" s="61"/>
      <c r="M263" s="199" t="s">
        <v>21</v>
      </c>
      <c r="N263" s="200" t="s">
        <v>48</v>
      </c>
      <c r="O263" s="42"/>
      <c r="P263" s="201">
        <f>O263*H263</f>
        <v>0</v>
      </c>
      <c r="Q263" s="201">
        <v>8.0000000000000007E-5</v>
      </c>
      <c r="R263" s="201">
        <f>Q263*H263</f>
        <v>9.8400000000000015E-3</v>
      </c>
      <c r="S263" s="201">
        <v>0</v>
      </c>
      <c r="T263" s="202">
        <f>S263*H263</f>
        <v>0</v>
      </c>
      <c r="AR263" s="24" t="s">
        <v>194</v>
      </c>
      <c r="AT263" s="24" t="s">
        <v>189</v>
      </c>
      <c r="AU263" s="24" t="s">
        <v>87</v>
      </c>
      <c r="AY263" s="24" t="s">
        <v>187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85</v>
      </c>
      <c r="BK263" s="203">
        <f>ROUND(I263*H263,2)</f>
        <v>0</v>
      </c>
      <c r="BL263" s="24" t="s">
        <v>194</v>
      </c>
      <c r="BM263" s="24" t="s">
        <v>2085</v>
      </c>
    </row>
    <row r="264" spans="2:65" s="11" customFormat="1" ht="13.5">
      <c r="B264" s="204"/>
      <c r="C264" s="205"/>
      <c r="D264" s="206" t="s">
        <v>223</v>
      </c>
      <c r="E264" s="207" t="s">
        <v>21</v>
      </c>
      <c r="F264" s="208" t="s">
        <v>2086</v>
      </c>
      <c r="G264" s="205"/>
      <c r="H264" s="209">
        <v>123</v>
      </c>
      <c r="I264" s="210"/>
      <c r="J264" s="205"/>
      <c r="K264" s="205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223</v>
      </c>
      <c r="AU264" s="215" t="s">
        <v>87</v>
      </c>
      <c r="AV264" s="11" t="s">
        <v>87</v>
      </c>
      <c r="AW264" s="11" t="s">
        <v>40</v>
      </c>
      <c r="AX264" s="11" t="s">
        <v>77</v>
      </c>
      <c r="AY264" s="215" t="s">
        <v>187</v>
      </c>
    </row>
    <row r="265" spans="2:65" s="14" customFormat="1" ht="13.5">
      <c r="B265" s="251"/>
      <c r="C265" s="252"/>
      <c r="D265" s="206" t="s">
        <v>223</v>
      </c>
      <c r="E265" s="253" t="s">
        <v>21</v>
      </c>
      <c r="F265" s="254" t="s">
        <v>1374</v>
      </c>
      <c r="G265" s="252"/>
      <c r="H265" s="255">
        <v>123</v>
      </c>
      <c r="I265" s="256"/>
      <c r="J265" s="252"/>
      <c r="K265" s="252"/>
      <c r="L265" s="257"/>
      <c r="M265" s="258"/>
      <c r="N265" s="259"/>
      <c r="O265" s="259"/>
      <c r="P265" s="259"/>
      <c r="Q265" s="259"/>
      <c r="R265" s="259"/>
      <c r="S265" s="259"/>
      <c r="T265" s="260"/>
      <c r="AT265" s="261" t="s">
        <v>223</v>
      </c>
      <c r="AU265" s="261" t="s">
        <v>87</v>
      </c>
      <c r="AV265" s="14" t="s">
        <v>194</v>
      </c>
      <c r="AW265" s="14" t="s">
        <v>40</v>
      </c>
      <c r="AX265" s="14" t="s">
        <v>85</v>
      </c>
      <c r="AY265" s="261" t="s">
        <v>187</v>
      </c>
    </row>
    <row r="266" spans="2:65" s="1" customFormat="1" ht="25.5" customHeight="1">
      <c r="B266" s="41"/>
      <c r="C266" s="220" t="s">
        <v>575</v>
      </c>
      <c r="D266" s="220" t="s">
        <v>511</v>
      </c>
      <c r="E266" s="221" t="s">
        <v>2087</v>
      </c>
      <c r="F266" s="222" t="s">
        <v>2088</v>
      </c>
      <c r="G266" s="223" t="s">
        <v>293</v>
      </c>
      <c r="H266" s="224">
        <v>124.845</v>
      </c>
      <c r="I266" s="225"/>
      <c r="J266" s="226">
        <f>ROUND(I266*H266,2)</f>
        <v>0</v>
      </c>
      <c r="K266" s="222" t="s">
        <v>193</v>
      </c>
      <c r="L266" s="227"/>
      <c r="M266" s="228" t="s">
        <v>21</v>
      </c>
      <c r="N266" s="229" t="s">
        <v>48</v>
      </c>
      <c r="O266" s="42"/>
      <c r="P266" s="201">
        <f>O266*H266</f>
        <v>0</v>
      </c>
      <c r="Q266" s="201">
        <v>0.1</v>
      </c>
      <c r="R266" s="201">
        <f>Q266*H266</f>
        <v>12.484500000000001</v>
      </c>
      <c r="S266" s="201">
        <v>0</v>
      </c>
      <c r="T266" s="202">
        <f>S266*H266</f>
        <v>0</v>
      </c>
      <c r="AR266" s="24" t="s">
        <v>219</v>
      </c>
      <c r="AT266" s="24" t="s">
        <v>511</v>
      </c>
      <c r="AU266" s="24" t="s">
        <v>87</v>
      </c>
      <c r="AY266" s="24" t="s">
        <v>187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85</v>
      </c>
      <c r="BK266" s="203">
        <f>ROUND(I266*H266,2)</f>
        <v>0</v>
      </c>
      <c r="BL266" s="24" t="s">
        <v>194</v>
      </c>
      <c r="BM266" s="24" t="s">
        <v>2089</v>
      </c>
    </row>
    <row r="267" spans="2:65" s="11" customFormat="1" ht="13.5">
      <c r="B267" s="204"/>
      <c r="C267" s="205"/>
      <c r="D267" s="206" t="s">
        <v>223</v>
      </c>
      <c r="E267" s="207" t="s">
        <v>21</v>
      </c>
      <c r="F267" s="208" t="s">
        <v>885</v>
      </c>
      <c r="G267" s="205"/>
      <c r="H267" s="209">
        <v>123</v>
      </c>
      <c r="I267" s="210"/>
      <c r="J267" s="205"/>
      <c r="K267" s="205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223</v>
      </c>
      <c r="AU267" s="215" t="s">
        <v>87</v>
      </c>
      <c r="AV267" s="11" t="s">
        <v>87</v>
      </c>
      <c r="AW267" s="11" t="s">
        <v>40</v>
      </c>
      <c r="AX267" s="11" t="s">
        <v>77</v>
      </c>
      <c r="AY267" s="215" t="s">
        <v>187</v>
      </c>
    </row>
    <row r="268" spans="2:65" s="14" customFormat="1" ht="13.5">
      <c r="B268" s="251"/>
      <c r="C268" s="252"/>
      <c r="D268" s="206" t="s">
        <v>223</v>
      </c>
      <c r="E268" s="253" t="s">
        <v>21</v>
      </c>
      <c r="F268" s="254" t="s">
        <v>1374</v>
      </c>
      <c r="G268" s="252"/>
      <c r="H268" s="255">
        <v>123</v>
      </c>
      <c r="I268" s="256"/>
      <c r="J268" s="252"/>
      <c r="K268" s="252"/>
      <c r="L268" s="257"/>
      <c r="M268" s="258"/>
      <c r="N268" s="259"/>
      <c r="O268" s="259"/>
      <c r="P268" s="259"/>
      <c r="Q268" s="259"/>
      <c r="R268" s="259"/>
      <c r="S268" s="259"/>
      <c r="T268" s="260"/>
      <c r="AT268" s="261" t="s">
        <v>223</v>
      </c>
      <c r="AU268" s="261" t="s">
        <v>87</v>
      </c>
      <c r="AV268" s="14" t="s">
        <v>194</v>
      </c>
      <c r="AW268" s="14" t="s">
        <v>40</v>
      </c>
      <c r="AX268" s="14" t="s">
        <v>85</v>
      </c>
      <c r="AY268" s="261" t="s">
        <v>187</v>
      </c>
    </row>
    <row r="269" spans="2:65" s="11" customFormat="1" ht="13.5">
      <c r="B269" s="204"/>
      <c r="C269" s="205"/>
      <c r="D269" s="206" t="s">
        <v>223</v>
      </c>
      <c r="E269" s="205"/>
      <c r="F269" s="208" t="s">
        <v>2090</v>
      </c>
      <c r="G269" s="205"/>
      <c r="H269" s="209">
        <v>124.845</v>
      </c>
      <c r="I269" s="210"/>
      <c r="J269" s="205"/>
      <c r="K269" s="205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223</v>
      </c>
      <c r="AU269" s="215" t="s">
        <v>87</v>
      </c>
      <c r="AV269" s="11" t="s">
        <v>87</v>
      </c>
      <c r="AW269" s="11" t="s">
        <v>6</v>
      </c>
      <c r="AX269" s="11" t="s">
        <v>85</v>
      </c>
      <c r="AY269" s="215" t="s">
        <v>187</v>
      </c>
    </row>
    <row r="270" spans="2:65" s="1" customFormat="1" ht="25.5" customHeight="1">
      <c r="B270" s="41"/>
      <c r="C270" s="192" t="s">
        <v>580</v>
      </c>
      <c r="D270" s="192" t="s">
        <v>189</v>
      </c>
      <c r="E270" s="193" t="s">
        <v>1465</v>
      </c>
      <c r="F270" s="194" t="s">
        <v>1466</v>
      </c>
      <c r="G270" s="195" t="s">
        <v>192</v>
      </c>
      <c r="H270" s="196">
        <v>4</v>
      </c>
      <c r="I270" s="197"/>
      <c r="J270" s="198">
        <f>ROUND(I270*H270,2)</f>
        <v>0</v>
      </c>
      <c r="K270" s="194" t="s">
        <v>193</v>
      </c>
      <c r="L270" s="61"/>
      <c r="M270" s="199" t="s">
        <v>21</v>
      </c>
      <c r="N270" s="200" t="s">
        <v>48</v>
      </c>
      <c r="O270" s="42"/>
      <c r="P270" s="201">
        <f>O270*H270</f>
        <v>0</v>
      </c>
      <c r="Q270" s="201">
        <v>6.9999999999999994E-5</v>
      </c>
      <c r="R270" s="201">
        <f>Q270*H270</f>
        <v>2.7999999999999998E-4</v>
      </c>
      <c r="S270" s="201">
        <v>0</v>
      </c>
      <c r="T270" s="202">
        <f>S270*H270</f>
        <v>0</v>
      </c>
      <c r="AR270" s="24" t="s">
        <v>194</v>
      </c>
      <c r="AT270" s="24" t="s">
        <v>189</v>
      </c>
      <c r="AU270" s="24" t="s">
        <v>87</v>
      </c>
      <c r="AY270" s="24" t="s">
        <v>187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85</v>
      </c>
      <c r="BK270" s="203">
        <f>ROUND(I270*H270,2)</f>
        <v>0</v>
      </c>
      <c r="BL270" s="24" t="s">
        <v>194</v>
      </c>
      <c r="BM270" s="24" t="s">
        <v>2091</v>
      </c>
    </row>
    <row r="271" spans="2:65" s="11" customFormat="1" ht="13.5">
      <c r="B271" s="204"/>
      <c r="C271" s="205"/>
      <c r="D271" s="206" t="s">
        <v>223</v>
      </c>
      <c r="E271" s="207" t="s">
        <v>21</v>
      </c>
      <c r="F271" s="208" t="s">
        <v>2053</v>
      </c>
      <c r="G271" s="205"/>
      <c r="H271" s="209">
        <v>4</v>
      </c>
      <c r="I271" s="210"/>
      <c r="J271" s="205"/>
      <c r="K271" s="205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223</v>
      </c>
      <c r="AU271" s="215" t="s">
        <v>87</v>
      </c>
      <c r="AV271" s="11" t="s">
        <v>87</v>
      </c>
      <c r="AW271" s="11" t="s">
        <v>40</v>
      </c>
      <c r="AX271" s="11" t="s">
        <v>77</v>
      </c>
      <c r="AY271" s="215" t="s">
        <v>187</v>
      </c>
    </row>
    <row r="272" spans="2:65" s="14" customFormat="1" ht="13.5">
      <c r="B272" s="251"/>
      <c r="C272" s="252"/>
      <c r="D272" s="206" t="s">
        <v>223</v>
      </c>
      <c r="E272" s="253" t="s">
        <v>21</v>
      </c>
      <c r="F272" s="254" t="s">
        <v>1374</v>
      </c>
      <c r="G272" s="252"/>
      <c r="H272" s="255">
        <v>4</v>
      </c>
      <c r="I272" s="256"/>
      <c r="J272" s="252"/>
      <c r="K272" s="252"/>
      <c r="L272" s="257"/>
      <c r="M272" s="258"/>
      <c r="N272" s="259"/>
      <c r="O272" s="259"/>
      <c r="P272" s="259"/>
      <c r="Q272" s="259"/>
      <c r="R272" s="259"/>
      <c r="S272" s="259"/>
      <c r="T272" s="260"/>
      <c r="AT272" s="261" t="s">
        <v>223</v>
      </c>
      <c r="AU272" s="261" t="s">
        <v>87</v>
      </c>
      <c r="AV272" s="14" t="s">
        <v>194</v>
      </c>
      <c r="AW272" s="14" t="s">
        <v>40</v>
      </c>
      <c r="AX272" s="14" t="s">
        <v>85</v>
      </c>
      <c r="AY272" s="261" t="s">
        <v>187</v>
      </c>
    </row>
    <row r="273" spans="2:65" s="1" customFormat="1" ht="16.5" customHeight="1">
      <c r="B273" s="41"/>
      <c r="C273" s="220" t="s">
        <v>585</v>
      </c>
      <c r="D273" s="220" t="s">
        <v>511</v>
      </c>
      <c r="E273" s="221" t="s">
        <v>2092</v>
      </c>
      <c r="F273" s="222" t="s">
        <v>2093</v>
      </c>
      <c r="G273" s="223" t="s">
        <v>192</v>
      </c>
      <c r="H273" s="224">
        <v>4.0599999999999996</v>
      </c>
      <c r="I273" s="225"/>
      <c r="J273" s="226">
        <f>ROUND(I273*H273,2)</f>
        <v>0</v>
      </c>
      <c r="K273" s="222" t="s">
        <v>193</v>
      </c>
      <c r="L273" s="227"/>
      <c r="M273" s="228" t="s">
        <v>21</v>
      </c>
      <c r="N273" s="229" t="s">
        <v>48</v>
      </c>
      <c r="O273" s="42"/>
      <c r="P273" s="201">
        <f>O273*H273</f>
        <v>0</v>
      </c>
      <c r="Q273" s="201">
        <v>2.1999999999999999E-2</v>
      </c>
      <c r="R273" s="201">
        <f>Q273*H273</f>
        <v>8.9319999999999983E-2</v>
      </c>
      <c r="S273" s="201">
        <v>0</v>
      </c>
      <c r="T273" s="202">
        <f>S273*H273</f>
        <v>0</v>
      </c>
      <c r="AR273" s="24" t="s">
        <v>219</v>
      </c>
      <c r="AT273" s="24" t="s">
        <v>511</v>
      </c>
      <c r="AU273" s="24" t="s">
        <v>87</v>
      </c>
      <c r="AY273" s="24" t="s">
        <v>187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85</v>
      </c>
      <c r="BK273" s="203">
        <f>ROUND(I273*H273,2)</f>
        <v>0</v>
      </c>
      <c r="BL273" s="24" t="s">
        <v>194</v>
      </c>
      <c r="BM273" s="24" t="s">
        <v>2094</v>
      </c>
    </row>
    <row r="274" spans="2:65" s="11" customFormat="1" ht="13.5">
      <c r="B274" s="204"/>
      <c r="C274" s="205"/>
      <c r="D274" s="206" t="s">
        <v>223</v>
      </c>
      <c r="E274" s="207" t="s">
        <v>21</v>
      </c>
      <c r="F274" s="208" t="s">
        <v>194</v>
      </c>
      <c r="G274" s="205"/>
      <c r="H274" s="209">
        <v>4</v>
      </c>
      <c r="I274" s="210"/>
      <c r="J274" s="205"/>
      <c r="K274" s="205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223</v>
      </c>
      <c r="AU274" s="215" t="s">
        <v>87</v>
      </c>
      <c r="AV274" s="11" t="s">
        <v>87</v>
      </c>
      <c r="AW274" s="11" t="s">
        <v>40</v>
      </c>
      <c r="AX274" s="11" t="s">
        <v>77</v>
      </c>
      <c r="AY274" s="215" t="s">
        <v>187</v>
      </c>
    </row>
    <row r="275" spans="2:65" s="14" customFormat="1" ht="13.5">
      <c r="B275" s="251"/>
      <c r="C275" s="252"/>
      <c r="D275" s="206" t="s">
        <v>223</v>
      </c>
      <c r="E275" s="253" t="s">
        <v>21</v>
      </c>
      <c r="F275" s="254" t="s">
        <v>1374</v>
      </c>
      <c r="G275" s="252"/>
      <c r="H275" s="255">
        <v>4</v>
      </c>
      <c r="I275" s="256"/>
      <c r="J275" s="252"/>
      <c r="K275" s="252"/>
      <c r="L275" s="257"/>
      <c r="M275" s="258"/>
      <c r="N275" s="259"/>
      <c r="O275" s="259"/>
      <c r="P275" s="259"/>
      <c r="Q275" s="259"/>
      <c r="R275" s="259"/>
      <c r="S275" s="259"/>
      <c r="T275" s="260"/>
      <c r="AT275" s="261" t="s">
        <v>223</v>
      </c>
      <c r="AU275" s="261" t="s">
        <v>87</v>
      </c>
      <c r="AV275" s="14" t="s">
        <v>194</v>
      </c>
      <c r="AW275" s="14" t="s">
        <v>40</v>
      </c>
      <c r="AX275" s="14" t="s">
        <v>85</v>
      </c>
      <c r="AY275" s="261" t="s">
        <v>187</v>
      </c>
    </row>
    <row r="276" spans="2:65" s="11" customFormat="1" ht="13.5">
      <c r="B276" s="204"/>
      <c r="C276" s="205"/>
      <c r="D276" s="206" t="s">
        <v>223</v>
      </c>
      <c r="E276" s="205"/>
      <c r="F276" s="208" t="s">
        <v>2095</v>
      </c>
      <c r="G276" s="205"/>
      <c r="H276" s="209">
        <v>4.0599999999999996</v>
      </c>
      <c r="I276" s="210"/>
      <c r="J276" s="205"/>
      <c r="K276" s="205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223</v>
      </c>
      <c r="AU276" s="215" t="s">
        <v>87</v>
      </c>
      <c r="AV276" s="11" t="s">
        <v>87</v>
      </c>
      <c r="AW276" s="11" t="s">
        <v>6</v>
      </c>
      <c r="AX276" s="11" t="s">
        <v>85</v>
      </c>
      <c r="AY276" s="215" t="s">
        <v>187</v>
      </c>
    </row>
    <row r="277" spans="2:65" s="1" customFormat="1" ht="25.5" customHeight="1">
      <c r="B277" s="41"/>
      <c r="C277" s="192" t="s">
        <v>590</v>
      </c>
      <c r="D277" s="192" t="s">
        <v>189</v>
      </c>
      <c r="E277" s="193" t="s">
        <v>2096</v>
      </c>
      <c r="F277" s="194" t="s">
        <v>2097</v>
      </c>
      <c r="G277" s="195" t="s">
        <v>192</v>
      </c>
      <c r="H277" s="196">
        <v>7</v>
      </c>
      <c r="I277" s="197"/>
      <c r="J277" s="198">
        <f>ROUND(I277*H277,2)</f>
        <v>0</v>
      </c>
      <c r="K277" s="194" t="s">
        <v>193</v>
      </c>
      <c r="L277" s="61"/>
      <c r="M277" s="199" t="s">
        <v>21</v>
      </c>
      <c r="N277" s="200" t="s">
        <v>48</v>
      </c>
      <c r="O277" s="42"/>
      <c r="P277" s="201">
        <f>O277*H277</f>
        <v>0</v>
      </c>
      <c r="Q277" s="201">
        <v>1.6000000000000001E-4</v>
      </c>
      <c r="R277" s="201">
        <f>Q277*H277</f>
        <v>1.1200000000000001E-3</v>
      </c>
      <c r="S277" s="201">
        <v>0</v>
      </c>
      <c r="T277" s="202">
        <f>S277*H277</f>
        <v>0</v>
      </c>
      <c r="AR277" s="24" t="s">
        <v>194</v>
      </c>
      <c r="AT277" s="24" t="s">
        <v>189</v>
      </c>
      <c r="AU277" s="24" t="s">
        <v>87</v>
      </c>
      <c r="AY277" s="24" t="s">
        <v>187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85</v>
      </c>
      <c r="BK277" s="203">
        <f>ROUND(I277*H277,2)</f>
        <v>0</v>
      </c>
      <c r="BL277" s="24" t="s">
        <v>194</v>
      </c>
      <c r="BM277" s="24" t="s">
        <v>2098</v>
      </c>
    </row>
    <row r="278" spans="2:65" s="11" customFormat="1" ht="13.5">
      <c r="B278" s="204"/>
      <c r="C278" s="205"/>
      <c r="D278" s="206" t="s">
        <v>223</v>
      </c>
      <c r="E278" s="207" t="s">
        <v>21</v>
      </c>
      <c r="F278" s="208" t="s">
        <v>2099</v>
      </c>
      <c r="G278" s="205"/>
      <c r="H278" s="209">
        <v>7</v>
      </c>
      <c r="I278" s="210"/>
      <c r="J278" s="205"/>
      <c r="K278" s="205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223</v>
      </c>
      <c r="AU278" s="215" t="s">
        <v>87</v>
      </c>
      <c r="AV278" s="11" t="s">
        <v>87</v>
      </c>
      <c r="AW278" s="11" t="s">
        <v>40</v>
      </c>
      <c r="AX278" s="11" t="s">
        <v>77</v>
      </c>
      <c r="AY278" s="215" t="s">
        <v>187</v>
      </c>
    </row>
    <row r="279" spans="2:65" s="14" customFormat="1" ht="13.5">
      <c r="B279" s="251"/>
      <c r="C279" s="252"/>
      <c r="D279" s="206" t="s">
        <v>223</v>
      </c>
      <c r="E279" s="253" t="s">
        <v>21</v>
      </c>
      <c r="F279" s="254" t="s">
        <v>1374</v>
      </c>
      <c r="G279" s="252"/>
      <c r="H279" s="255">
        <v>7</v>
      </c>
      <c r="I279" s="256"/>
      <c r="J279" s="252"/>
      <c r="K279" s="252"/>
      <c r="L279" s="257"/>
      <c r="M279" s="258"/>
      <c r="N279" s="259"/>
      <c r="O279" s="259"/>
      <c r="P279" s="259"/>
      <c r="Q279" s="259"/>
      <c r="R279" s="259"/>
      <c r="S279" s="259"/>
      <c r="T279" s="260"/>
      <c r="AT279" s="261" t="s">
        <v>223</v>
      </c>
      <c r="AU279" s="261" t="s">
        <v>87</v>
      </c>
      <c r="AV279" s="14" t="s">
        <v>194</v>
      </c>
      <c r="AW279" s="14" t="s">
        <v>40</v>
      </c>
      <c r="AX279" s="14" t="s">
        <v>85</v>
      </c>
      <c r="AY279" s="261" t="s">
        <v>187</v>
      </c>
    </row>
    <row r="280" spans="2:65" s="1" customFormat="1" ht="25.5" customHeight="1">
      <c r="B280" s="41"/>
      <c r="C280" s="220" t="s">
        <v>596</v>
      </c>
      <c r="D280" s="220" t="s">
        <v>511</v>
      </c>
      <c r="E280" s="221" t="s">
        <v>2100</v>
      </c>
      <c r="F280" s="222" t="s">
        <v>2101</v>
      </c>
      <c r="G280" s="223" t="s">
        <v>192</v>
      </c>
      <c r="H280" s="224">
        <v>7.1050000000000004</v>
      </c>
      <c r="I280" s="225"/>
      <c r="J280" s="226">
        <f>ROUND(I280*H280,2)</f>
        <v>0</v>
      </c>
      <c r="K280" s="222" t="s">
        <v>193</v>
      </c>
      <c r="L280" s="227"/>
      <c r="M280" s="228" t="s">
        <v>21</v>
      </c>
      <c r="N280" s="229" t="s">
        <v>48</v>
      </c>
      <c r="O280" s="42"/>
      <c r="P280" s="201">
        <f>O280*H280</f>
        <v>0</v>
      </c>
      <c r="Q280" s="201">
        <v>8.5999999999999993E-2</v>
      </c>
      <c r="R280" s="201">
        <f>Q280*H280</f>
        <v>0.61102999999999996</v>
      </c>
      <c r="S280" s="201">
        <v>0</v>
      </c>
      <c r="T280" s="202">
        <f>S280*H280</f>
        <v>0</v>
      </c>
      <c r="AR280" s="24" t="s">
        <v>219</v>
      </c>
      <c r="AT280" s="24" t="s">
        <v>511</v>
      </c>
      <c r="AU280" s="24" t="s">
        <v>87</v>
      </c>
      <c r="AY280" s="24" t="s">
        <v>187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4" t="s">
        <v>85</v>
      </c>
      <c r="BK280" s="203">
        <f>ROUND(I280*H280,2)</f>
        <v>0</v>
      </c>
      <c r="BL280" s="24" t="s">
        <v>194</v>
      </c>
      <c r="BM280" s="24" t="s">
        <v>2102</v>
      </c>
    </row>
    <row r="281" spans="2:65" s="11" customFormat="1" ht="13.5">
      <c r="B281" s="204"/>
      <c r="C281" s="205"/>
      <c r="D281" s="206" t="s">
        <v>223</v>
      </c>
      <c r="E281" s="207" t="s">
        <v>21</v>
      </c>
      <c r="F281" s="208" t="s">
        <v>215</v>
      </c>
      <c r="G281" s="205"/>
      <c r="H281" s="209">
        <v>7</v>
      </c>
      <c r="I281" s="210"/>
      <c r="J281" s="205"/>
      <c r="K281" s="205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223</v>
      </c>
      <c r="AU281" s="215" t="s">
        <v>87</v>
      </c>
      <c r="AV281" s="11" t="s">
        <v>87</v>
      </c>
      <c r="AW281" s="11" t="s">
        <v>40</v>
      </c>
      <c r="AX281" s="11" t="s">
        <v>77</v>
      </c>
      <c r="AY281" s="215" t="s">
        <v>187</v>
      </c>
    </row>
    <row r="282" spans="2:65" s="14" customFormat="1" ht="13.5">
      <c r="B282" s="251"/>
      <c r="C282" s="252"/>
      <c r="D282" s="206" t="s">
        <v>223</v>
      </c>
      <c r="E282" s="253" t="s">
        <v>21</v>
      </c>
      <c r="F282" s="254" t="s">
        <v>1374</v>
      </c>
      <c r="G282" s="252"/>
      <c r="H282" s="255">
        <v>7</v>
      </c>
      <c r="I282" s="256"/>
      <c r="J282" s="252"/>
      <c r="K282" s="252"/>
      <c r="L282" s="257"/>
      <c r="M282" s="258"/>
      <c r="N282" s="259"/>
      <c r="O282" s="259"/>
      <c r="P282" s="259"/>
      <c r="Q282" s="259"/>
      <c r="R282" s="259"/>
      <c r="S282" s="259"/>
      <c r="T282" s="260"/>
      <c r="AT282" s="261" t="s">
        <v>223</v>
      </c>
      <c r="AU282" s="261" t="s">
        <v>87</v>
      </c>
      <c r="AV282" s="14" t="s">
        <v>194</v>
      </c>
      <c r="AW282" s="14" t="s">
        <v>40</v>
      </c>
      <c r="AX282" s="14" t="s">
        <v>85</v>
      </c>
      <c r="AY282" s="261" t="s">
        <v>187</v>
      </c>
    </row>
    <row r="283" spans="2:65" s="11" customFormat="1" ht="13.5">
      <c r="B283" s="204"/>
      <c r="C283" s="205"/>
      <c r="D283" s="206" t="s">
        <v>223</v>
      </c>
      <c r="E283" s="205"/>
      <c r="F283" s="208" t="s">
        <v>2103</v>
      </c>
      <c r="G283" s="205"/>
      <c r="H283" s="209">
        <v>7.1050000000000004</v>
      </c>
      <c r="I283" s="210"/>
      <c r="J283" s="205"/>
      <c r="K283" s="205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223</v>
      </c>
      <c r="AU283" s="215" t="s">
        <v>87</v>
      </c>
      <c r="AV283" s="11" t="s">
        <v>87</v>
      </c>
      <c r="AW283" s="11" t="s">
        <v>6</v>
      </c>
      <c r="AX283" s="11" t="s">
        <v>85</v>
      </c>
      <c r="AY283" s="215" t="s">
        <v>187</v>
      </c>
    </row>
    <row r="284" spans="2:65" s="1" customFormat="1" ht="16.5" customHeight="1">
      <c r="B284" s="41"/>
      <c r="C284" s="192" t="s">
        <v>600</v>
      </c>
      <c r="D284" s="192" t="s">
        <v>189</v>
      </c>
      <c r="E284" s="193" t="s">
        <v>2104</v>
      </c>
      <c r="F284" s="194" t="s">
        <v>2105</v>
      </c>
      <c r="G284" s="195" t="s">
        <v>192</v>
      </c>
      <c r="H284" s="196">
        <v>1</v>
      </c>
      <c r="I284" s="197"/>
      <c r="J284" s="198">
        <f>ROUND(I284*H284,2)</f>
        <v>0</v>
      </c>
      <c r="K284" s="194" t="s">
        <v>193</v>
      </c>
      <c r="L284" s="61"/>
      <c r="M284" s="199" t="s">
        <v>21</v>
      </c>
      <c r="N284" s="200" t="s">
        <v>48</v>
      </c>
      <c r="O284" s="42"/>
      <c r="P284" s="201">
        <f>O284*H284</f>
        <v>0</v>
      </c>
      <c r="Q284" s="201">
        <v>2.96E-3</v>
      </c>
      <c r="R284" s="201">
        <f>Q284*H284</f>
        <v>2.96E-3</v>
      </c>
      <c r="S284" s="201">
        <v>0</v>
      </c>
      <c r="T284" s="202">
        <f>S284*H284</f>
        <v>0</v>
      </c>
      <c r="AR284" s="24" t="s">
        <v>194</v>
      </c>
      <c r="AT284" s="24" t="s">
        <v>189</v>
      </c>
      <c r="AU284" s="24" t="s">
        <v>87</v>
      </c>
      <c r="AY284" s="24" t="s">
        <v>187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4" t="s">
        <v>85</v>
      </c>
      <c r="BK284" s="203">
        <f>ROUND(I284*H284,2)</f>
        <v>0</v>
      </c>
      <c r="BL284" s="24" t="s">
        <v>194</v>
      </c>
      <c r="BM284" s="24" t="s">
        <v>2106</v>
      </c>
    </row>
    <row r="285" spans="2:65" s="11" customFormat="1" ht="13.5">
      <c r="B285" s="204"/>
      <c r="C285" s="205"/>
      <c r="D285" s="206" t="s">
        <v>223</v>
      </c>
      <c r="E285" s="207" t="s">
        <v>21</v>
      </c>
      <c r="F285" s="208" t="s">
        <v>2107</v>
      </c>
      <c r="G285" s="205"/>
      <c r="H285" s="209">
        <v>1</v>
      </c>
      <c r="I285" s="210"/>
      <c r="J285" s="205"/>
      <c r="K285" s="205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223</v>
      </c>
      <c r="AU285" s="215" t="s">
        <v>87</v>
      </c>
      <c r="AV285" s="11" t="s">
        <v>87</v>
      </c>
      <c r="AW285" s="11" t="s">
        <v>40</v>
      </c>
      <c r="AX285" s="11" t="s">
        <v>77</v>
      </c>
      <c r="AY285" s="215" t="s">
        <v>187</v>
      </c>
    </row>
    <row r="286" spans="2:65" s="14" customFormat="1" ht="13.5">
      <c r="B286" s="251"/>
      <c r="C286" s="252"/>
      <c r="D286" s="206" t="s">
        <v>223</v>
      </c>
      <c r="E286" s="253" t="s">
        <v>21</v>
      </c>
      <c r="F286" s="254" t="s">
        <v>1374</v>
      </c>
      <c r="G286" s="252"/>
      <c r="H286" s="255">
        <v>1</v>
      </c>
      <c r="I286" s="256"/>
      <c r="J286" s="252"/>
      <c r="K286" s="252"/>
      <c r="L286" s="257"/>
      <c r="M286" s="258"/>
      <c r="N286" s="259"/>
      <c r="O286" s="259"/>
      <c r="P286" s="259"/>
      <c r="Q286" s="259"/>
      <c r="R286" s="259"/>
      <c r="S286" s="259"/>
      <c r="T286" s="260"/>
      <c r="AT286" s="261" t="s">
        <v>223</v>
      </c>
      <c r="AU286" s="261" t="s">
        <v>87</v>
      </c>
      <c r="AV286" s="14" t="s">
        <v>194</v>
      </c>
      <c r="AW286" s="14" t="s">
        <v>40</v>
      </c>
      <c r="AX286" s="14" t="s">
        <v>85</v>
      </c>
      <c r="AY286" s="261" t="s">
        <v>187</v>
      </c>
    </row>
    <row r="287" spans="2:65" s="1" customFormat="1" ht="25.5" customHeight="1">
      <c r="B287" s="41"/>
      <c r="C287" s="220" t="s">
        <v>604</v>
      </c>
      <c r="D287" s="220" t="s">
        <v>511</v>
      </c>
      <c r="E287" s="221" t="s">
        <v>2108</v>
      </c>
      <c r="F287" s="222" t="s">
        <v>2109</v>
      </c>
      <c r="G287" s="223" t="s">
        <v>192</v>
      </c>
      <c r="H287" s="224">
        <v>1</v>
      </c>
      <c r="I287" s="225"/>
      <c r="J287" s="226">
        <f>ROUND(I287*H287,2)</f>
        <v>0</v>
      </c>
      <c r="K287" s="222" t="s">
        <v>193</v>
      </c>
      <c r="L287" s="227"/>
      <c r="M287" s="228" t="s">
        <v>21</v>
      </c>
      <c r="N287" s="229" t="s">
        <v>48</v>
      </c>
      <c r="O287" s="42"/>
      <c r="P287" s="201">
        <f>O287*H287</f>
        <v>0</v>
      </c>
      <c r="Q287" s="201">
        <v>4.5999999999999999E-2</v>
      </c>
      <c r="R287" s="201">
        <f>Q287*H287</f>
        <v>4.5999999999999999E-2</v>
      </c>
      <c r="S287" s="201">
        <v>0</v>
      </c>
      <c r="T287" s="202">
        <f>S287*H287</f>
        <v>0</v>
      </c>
      <c r="AR287" s="24" t="s">
        <v>219</v>
      </c>
      <c r="AT287" s="24" t="s">
        <v>511</v>
      </c>
      <c r="AU287" s="24" t="s">
        <v>87</v>
      </c>
      <c r="AY287" s="24" t="s">
        <v>187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85</v>
      </c>
      <c r="BK287" s="203">
        <f>ROUND(I287*H287,2)</f>
        <v>0</v>
      </c>
      <c r="BL287" s="24" t="s">
        <v>194</v>
      </c>
      <c r="BM287" s="24" t="s">
        <v>2110</v>
      </c>
    </row>
    <row r="288" spans="2:65" s="11" customFormat="1" ht="13.5">
      <c r="B288" s="204"/>
      <c r="C288" s="205"/>
      <c r="D288" s="206" t="s">
        <v>223</v>
      </c>
      <c r="E288" s="207" t="s">
        <v>21</v>
      </c>
      <c r="F288" s="208" t="s">
        <v>85</v>
      </c>
      <c r="G288" s="205"/>
      <c r="H288" s="209">
        <v>1</v>
      </c>
      <c r="I288" s="210"/>
      <c r="J288" s="205"/>
      <c r="K288" s="205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223</v>
      </c>
      <c r="AU288" s="215" t="s">
        <v>87</v>
      </c>
      <c r="AV288" s="11" t="s">
        <v>87</v>
      </c>
      <c r="AW288" s="11" t="s">
        <v>40</v>
      </c>
      <c r="AX288" s="11" t="s">
        <v>77</v>
      </c>
      <c r="AY288" s="215" t="s">
        <v>187</v>
      </c>
    </row>
    <row r="289" spans="2:65" s="14" customFormat="1" ht="13.5">
      <c r="B289" s="251"/>
      <c r="C289" s="252"/>
      <c r="D289" s="206" t="s">
        <v>223</v>
      </c>
      <c r="E289" s="253" t="s">
        <v>21</v>
      </c>
      <c r="F289" s="254" t="s">
        <v>1374</v>
      </c>
      <c r="G289" s="252"/>
      <c r="H289" s="255">
        <v>1</v>
      </c>
      <c r="I289" s="256"/>
      <c r="J289" s="252"/>
      <c r="K289" s="252"/>
      <c r="L289" s="257"/>
      <c r="M289" s="258"/>
      <c r="N289" s="259"/>
      <c r="O289" s="259"/>
      <c r="P289" s="259"/>
      <c r="Q289" s="259"/>
      <c r="R289" s="259"/>
      <c r="S289" s="259"/>
      <c r="T289" s="260"/>
      <c r="AT289" s="261" t="s">
        <v>223</v>
      </c>
      <c r="AU289" s="261" t="s">
        <v>87</v>
      </c>
      <c r="AV289" s="14" t="s">
        <v>194</v>
      </c>
      <c r="AW289" s="14" t="s">
        <v>40</v>
      </c>
      <c r="AX289" s="14" t="s">
        <v>85</v>
      </c>
      <c r="AY289" s="261" t="s">
        <v>187</v>
      </c>
    </row>
    <row r="290" spans="2:65" s="1" customFormat="1" ht="16.5" customHeight="1">
      <c r="B290" s="41"/>
      <c r="C290" s="220" t="s">
        <v>608</v>
      </c>
      <c r="D290" s="220" t="s">
        <v>511</v>
      </c>
      <c r="E290" s="221" t="s">
        <v>2111</v>
      </c>
      <c r="F290" s="222" t="s">
        <v>2112</v>
      </c>
      <c r="G290" s="223" t="s">
        <v>192</v>
      </c>
      <c r="H290" s="224">
        <v>1</v>
      </c>
      <c r="I290" s="225"/>
      <c r="J290" s="226">
        <f>ROUND(I290*H290,2)</f>
        <v>0</v>
      </c>
      <c r="K290" s="222" t="s">
        <v>193</v>
      </c>
      <c r="L290" s="227"/>
      <c r="M290" s="228" t="s">
        <v>21</v>
      </c>
      <c r="N290" s="229" t="s">
        <v>48</v>
      </c>
      <c r="O290" s="42"/>
      <c r="P290" s="201">
        <f>O290*H290</f>
        <v>0</v>
      </c>
      <c r="Q290" s="201">
        <v>4.0000000000000001E-3</v>
      </c>
      <c r="R290" s="201">
        <f>Q290*H290</f>
        <v>4.0000000000000001E-3</v>
      </c>
      <c r="S290" s="201">
        <v>0</v>
      </c>
      <c r="T290" s="202">
        <f>S290*H290</f>
        <v>0</v>
      </c>
      <c r="AR290" s="24" t="s">
        <v>219</v>
      </c>
      <c r="AT290" s="24" t="s">
        <v>511</v>
      </c>
      <c r="AU290" s="24" t="s">
        <v>87</v>
      </c>
      <c r="AY290" s="24" t="s">
        <v>187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85</v>
      </c>
      <c r="BK290" s="203">
        <f>ROUND(I290*H290,2)</f>
        <v>0</v>
      </c>
      <c r="BL290" s="24" t="s">
        <v>194</v>
      </c>
      <c r="BM290" s="24" t="s">
        <v>2113</v>
      </c>
    </row>
    <row r="291" spans="2:65" s="11" customFormat="1" ht="13.5">
      <c r="B291" s="204"/>
      <c r="C291" s="205"/>
      <c r="D291" s="206" t="s">
        <v>223</v>
      </c>
      <c r="E291" s="207" t="s">
        <v>21</v>
      </c>
      <c r="F291" s="208" t="s">
        <v>85</v>
      </c>
      <c r="G291" s="205"/>
      <c r="H291" s="209">
        <v>1</v>
      </c>
      <c r="I291" s="210"/>
      <c r="J291" s="205"/>
      <c r="K291" s="205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223</v>
      </c>
      <c r="AU291" s="215" t="s">
        <v>87</v>
      </c>
      <c r="AV291" s="11" t="s">
        <v>87</v>
      </c>
      <c r="AW291" s="11" t="s">
        <v>40</v>
      </c>
      <c r="AX291" s="11" t="s">
        <v>77</v>
      </c>
      <c r="AY291" s="215" t="s">
        <v>187</v>
      </c>
    </row>
    <row r="292" spans="2:65" s="14" customFormat="1" ht="13.5">
      <c r="B292" s="251"/>
      <c r="C292" s="252"/>
      <c r="D292" s="206" t="s">
        <v>223</v>
      </c>
      <c r="E292" s="253" t="s">
        <v>21</v>
      </c>
      <c r="F292" s="254" t="s">
        <v>1374</v>
      </c>
      <c r="G292" s="252"/>
      <c r="H292" s="255">
        <v>1</v>
      </c>
      <c r="I292" s="256"/>
      <c r="J292" s="252"/>
      <c r="K292" s="252"/>
      <c r="L292" s="257"/>
      <c r="M292" s="258"/>
      <c r="N292" s="259"/>
      <c r="O292" s="259"/>
      <c r="P292" s="259"/>
      <c r="Q292" s="259"/>
      <c r="R292" s="259"/>
      <c r="S292" s="259"/>
      <c r="T292" s="260"/>
      <c r="AT292" s="261" t="s">
        <v>223</v>
      </c>
      <c r="AU292" s="261" t="s">
        <v>87</v>
      </c>
      <c r="AV292" s="14" t="s">
        <v>194</v>
      </c>
      <c r="AW292" s="14" t="s">
        <v>40</v>
      </c>
      <c r="AX292" s="14" t="s">
        <v>85</v>
      </c>
      <c r="AY292" s="261" t="s">
        <v>187</v>
      </c>
    </row>
    <row r="293" spans="2:65" s="1" customFormat="1" ht="16.5" customHeight="1">
      <c r="B293" s="41"/>
      <c r="C293" s="192" t="s">
        <v>612</v>
      </c>
      <c r="D293" s="192" t="s">
        <v>189</v>
      </c>
      <c r="E293" s="193" t="s">
        <v>2114</v>
      </c>
      <c r="F293" s="194" t="s">
        <v>2115</v>
      </c>
      <c r="G293" s="195" t="s">
        <v>192</v>
      </c>
      <c r="H293" s="196">
        <v>1</v>
      </c>
      <c r="I293" s="197"/>
      <c r="J293" s="198">
        <f>ROUND(I293*H293,2)</f>
        <v>0</v>
      </c>
      <c r="K293" s="194" t="s">
        <v>193</v>
      </c>
      <c r="L293" s="61"/>
      <c r="M293" s="199" t="s">
        <v>21</v>
      </c>
      <c r="N293" s="200" t="s">
        <v>48</v>
      </c>
      <c r="O293" s="42"/>
      <c r="P293" s="201">
        <f>O293*H293</f>
        <v>0</v>
      </c>
      <c r="Q293" s="201">
        <v>3.0100000000000001E-3</v>
      </c>
      <c r="R293" s="201">
        <f>Q293*H293</f>
        <v>3.0100000000000001E-3</v>
      </c>
      <c r="S293" s="201">
        <v>0</v>
      </c>
      <c r="T293" s="202">
        <f>S293*H293</f>
        <v>0</v>
      </c>
      <c r="AR293" s="24" t="s">
        <v>194</v>
      </c>
      <c r="AT293" s="24" t="s">
        <v>189</v>
      </c>
      <c r="AU293" s="24" t="s">
        <v>87</v>
      </c>
      <c r="AY293" s="24" t="s">
        <v>187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85</v>
      </c>
      <c r="BK293" s="203">
        <f>ROUND(I293*H293,2)</f>
        <v>0</v>
      </c>
      <c r="BL293" s="24" t="s">
        <v>194</v>
      </c>
      <c r="BM293" s="24" t="s">
        <v>2116</v>
      </c>
    </row>
    <row r="294" spans="2:65" s="11" customFormat="1" ht="13.5">
      <c r="B294" s="204"/>
      <c r="C294" s="205"/>
      <c r="D294" s="206" t="s">
        <v>223</v>
      </c>
      <c r="E294" s="207" t="s">
        <v>21</v>
      </c>
      <c r="F294" s="208" t="s">
        <v>2107</v>
      </c>
      <c r="G294" s="205"/>
      <c r="H294" s="209">
        <v>1</v>
      </c>
      <c r="I294" s="210"/>
      <c r="J294" s="205"/>
      <c r="K294" s="205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223</v>
      </c>
      <c r="AU294" s="215" t="s">
        <v>87</v>
      </c>
      <c r="AV294" s="11" t="s">
        <v>87</v>
      </c>
      <c r="AW294" s="11" t="s">
        <v>40</v>
      </c>
      <c r="AX294" s="11" t="s">
        <v>77</v>
      </c>
      <c r="AY294" s="215" t="s">
        <v>187</v>
      </c>
    </row>
    <row r="295" spans="2:65" s="14" customFormat="1" ht="13.5">
      <c r="B295" s="251"/>
      <c r="C295" s="252"/>
      <c r="D295" s="206" t="s">
        <v>223</v>
      </c>
      <c r="E295" s="253" t="s">
        <v>21</v>
      </c>
      <c r="F295" s="254" t="s">
        <v>1374</v>
      </c>
      <c r="G295" s="252"/>
      <c r="H295" s="255">
        <v>1</v>
      </c>
      <c r="I295" s="256"/>
      <c r="J295" s="252"/>
      <c r="K295" s="252"/>
      <c r="L295" s="257"/>
      <c r="M295" s="258"/>
      <c r="N295" s="259"/>
      <c r="O295" s="259"/>
      <c r="P295" s="259"/>
      <c r="Q295" s="259"/>
      <c r="R295" s="259"/>
      <c r="S295" s="259"/>
      <c r="T295" s="260"/>
      <c r="AT295" s="261" t="s">
        <v>223</v>
      </c>
      <c r="AU295" s="261" t="s">
        <v>87</v>
      </c>
      <c r="AV295" s="14" t="s">
        <v>194</v>
      </c>
      <c r="AW295" s="14" t="s">
        <v>40</v>
      </c>
      <c r="AX295" s="14" t="s">
        <v>85</v>
      </c>
      <c r="AY295" s="261" t="s">
        <v>187</v>
      </c>
    </row>
    <row r="296" spans="2:65" s="1" customFormat="1" ht="25.5" customHeight="1">
      <c r="B296" s="41"/>
      <c r="C296" s="220" t="s">
        <v>616</v>
      </c>
      <c r="D296" s="220" t="s">
        <v>511</v>
      </c>
      <c r="E296" s="221" t="s">
        <v>2117</v>
      </c>
      <c r="F296" s="222" t="s">
        <v>2118</v>
      </c>
      <c r="G296" s="223" t="s">
        <v>192</v>
      </c>
      <c r="H296" s="224">
        <v>1</v>
      </c>
      <c r="I296" s="225"/>
      <c r="J296" s="226">
        <f>ROUND(I296*H296,2)</f>
        <v>0</v>
      </c>
      <c r="K296" s="222" t="s">
        <v>193</v>
      </c>
      <c r="L296" s="227"/>
      <c r="M296" s="228" t="s">
        <v>21</v>
      </c>
      <c r="N296" s="229" t="s">
        <v>48</v>
      </c>
      <c r="O296" s="42"/>
      <c r="P296" s="201">
        <f>O296*H296</f>
        <v>0</v>
      </c>
      <c r="Q296" s="201">
        <v>6.5000000000000002E-2</v>
      </c>
      <c r="R296" s="201">
        <f>Q296*H296</f>
        <v>6.5000000000000002E-2</v>
      </c>
      <c r="S296" s="201">
        <v>0</v>
      </c>
      <c r="T296" s="202">
        <f>S296*H296</f>
        <v>0</v>
      </c>
      <c r="AR296" s="24" t="s">
        <v>219</v>
      </c>
      <c r="AT296" s="24" t="s">
        <v>511</v>
      </c>
      <c r="AU296" s="24" t="s">
        <v>87</v>
      </c>
      <c r="AY296" s="24" t="s">
        <v>187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85</v>
      </c>
      <c r="BK296" s="203">
        <f>ROUND(I296*H296,2)</f>
        <v>0</v>
      </c>
      <c r="BL296" s="24" t="s">
        <v>194</v>
      </c>
      <c r="BM296" s="24" t="s">
        <v>2119</v>
      </c>
    </row>
    <row r="297" spans="2:65" s="11" customFormat="1" ht="13.5">
      <c r="B297" s="204"/>
      <c r="C297" s="205"/>
      <c r="D297" s="206" t="s">
        <v>223</v>
      </c>
      <c r="E297" s="207" t="s">
        <v>21</v>
      </c>
      <c r="F297" s="208" t="s">
        <v>85</v>
      </c>
      <c r="G297" s="205"/>
      <c r="H297" s="209">
        <v>1</v>
      </c>
      <c r="I297" s="210"/>
      <c r="J297" s="205"/>
      <c r="K297" s="205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223</v>
      </c>
      <c r="AU297" s="215" t="s">
        <v>87</v>
      </c>
      <c r="AV297" s="11" t="s">
        <v>87</v>
      </c>
      <c r="AW297" s="11" t="s">
        <v>40</v>
      </c>
      <c r="AX297" s="11" t="s">
        <v>77</v>
      </c>
      <c r="AY297" s="215" t="s">
        <v>187</v>
      </c>
    </row>
    <row r="298" spans="2:65" s="14" customFormat="1" ht="13.5">
      <c r="B298" s="251"/>
      <c r="C298" s="252"/>
      <c r="D298" s="206" t="s">
        <v>223</v>
      </c>
      <c r="E298" s="253" t="s">
        <v>21</v>
      </c>
      <c r="F298" s="254" t="s">
        <v>1374</v>
      </c>
      <c r="G298" s="252"/>
      <c r="H298" s="255">
        <v>1</v>
      </c>
      <c r="I298" s="256"/>
      <c r="J298" s="252"/>
      <c r="K298" s="252"/>
      <c r="L298" s="257"/>
      <c r="M298" s="258"/>
      <c r="N298" s="259"/>
      <c r="O298" s="259"/>
      <c r="P298" s="259"/>
      <c r="Q298" s="259"/>
      <c r="R298" s="259"/>
      <c r="S298" s="259"/>
      <c r="T298" s="260"/>
      <c r="AT298" s="261" t="s">
        <v>223</v>
      </c>
      <c r="AU298" s="261" t="s">
        <v>87</v>
      </c>
      <c r="AV298" s="14" t="s">
        <v>194</v>
      </c>
      <c r="AW298" s="14" t="s">
        <v>40</v>
      </c>
      <c r="AX298" s="14" t="s">
        <v>85</v>
      </c>
      <c r="AY298" s="261" t="s">
        <v>187</v>
      </c>
    </row>
    <row r="299" spans="2:65" s="1" customFormat="1" ht="16.5" customHeight="1">
      <c r="B299" s="41"/>
      <c r="C299" s="220" t="s">
        <v>622</v>
      </c>
      <c r="D299" s="220" t="s">
        <v>511</v>
      </c>
      <c r="E299" s="221" t="s">
        <v>2120</v>
      </c>
      <c r="F299" s="222" t="s">
        <v>2121</v>
      </c>
      <c r="G299" s="223" t="s">
        <v>192</v>
      </c>
      <c r="H299" s="224">
        <v>1</v>
      </c>
      <c r="I299" s="225"/>
      <c r="J299" s="226">
        <f>ROUND(I299*H299,2)</f>
        <v>0</v>
      </c>
      <c r="K299" s="222" t="s">
        <v>193</v>
      </c>
      <c r="L299" s="227"/>
      <c r="M299" s="228" t="s">
        <v>21</v>
      </c>
      <c r="N299" s="229" t="s">
        <v>48</v>
      </c>
      <c r="O299" s="42"/>
      <c r="P299" s="201">
        <f>O299*H299</f>
        <v>0</v>
      </c>
      <c r="Q299" s="201">
        <v>4.4999999999999997E-3</v>
      </c>
      <c r="R299" s="201">
        <f>Q299*H299</f>
        <v>4.4999999999999997E-3</v>
      </c>
      <c r="S299" s="201">
        <v>0</v>
      </c>
      <c r="T299" s="202">
        <f>S299*H299</f>
        <v>0</v>
      </c>
      <c r="AR299" s="24" t="s">
        <v>219</v>
      </c>
      <c r="AT299" s="24" t="s">
        <v>511</v>
      </c>
      <c r="AU299" s="24" t="s">
        <v>87</v>
      </c>
      <c r="AY299" s="24" t="s">
        <v>187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85</v>
      </c>
      <c r="BK299" s="203">
        <f>ROUND(I299*H299,2)</f>
        <v>0</v>
      </c>
      <c r="BL299" s="24" t="s">
        <v>194</v>
      </c>
      <c r="BM299" s="24" t="s">
        <v>2122</v>
      </c>
    </row>
    <row r="300" spans="2:65" s="11" customFormat="1" ht="13.5">
      <c r="B300" s="204"/>
      <c r="C300" s="205"/>
      <c r="D300" s="206" t="s">
        <v>223</v>
      </c>
      <c r="E300" s="207" t="s">
        <v>21</v>
      </c>
      <c r="F300" s="208" t="s">
        <v>85</v>
      </c>
      <c r="G300" s="205"/>
      <c r="H300" s="209">
        <v>1</v>
      </c>
      <c r="I300" s="210"/>
      <c r="J300" s="205"/>
      <c r="K300" s="205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223</v>
      </c>
      <c r="AU300" s="215" t="s">
        <v>87</v>
      </c>
      <c r="AV300" s="11" t="s">
        <v>87</v>
      </c>
      <c r="AW300" s="11" t="s">
        <v>40</v>
      </c>
      <c r="AX300" s="11" t="s">
        <v>77</v>
      </c>
      <c r="AY300" s="215" t="s">
        <v>187</v>
      </c>
    </row>
    <row r="301" spans="2:65" s="14" customFormat="1" ht="13.5">
      <c r="B301" s="251"/>
      <c r="C301" s="252"/>
      <c r="D301" s="206" t="s">
        <v>223</v>
      </c>
      <c r="E301" s="253" t="s">
        <v>21</v>
      </c>
      <c r="F301" s="254" t="s">
        <v>1374</v>
      </c>
      <c r="G301" s="252"/>
      <c r="H301" s="255">
        <v>1</v>
      </c>
      <c r="I301" s="256"/>
      <c r="J301" s="252"/>
      <c r="K301" s="252"/>
      <c r="L301" s="257"/>
      <c r="M301" s="258"/>
      <c r="N301" s="259"/>
      <c r="O301" s="259"/>
      <c r="P301" s="259"/>
      <c r="Q301" s="259"/>
      <c r="R301" s="259"/>
      <c r="S301" s="259"/>
      <c r="T301" s="260"/>
      <c r="AT301" s="261" t="s">
        <v>223</v>
      </c>
      <c r="AU301" s="261" t="s">
        <v>87</v>
      </c>
      <c r="AV301" s="14" t="s">
        <v>194</v>
      </c>
      <c r="AW301" s="14" t="s">
        <v>40</v>
      </c>
      <c r="AX301" s="14" t="s">
        <v>85</v>
      </c>
      <c r="AY301" s="261" t="s">
        <v>187</v>
      </c>
    </row>
    <row r="302" spans="2:65" s="1" customFormat="1" ht="16.5" customHeight="1">
      <c r="B302" s="41"/>
      <c r="C302" s="192" t="s">
        <v>626</v>
      </c>
      <c r="D302" s="192" t="s">
        <v>189</v>
      </c>
      <c r="E302" s="193" t="s">
        <v>2123</v>
      </c>
      <c r="F302" s="194" t="s">
        <v>2124</v>
      </c>
      <c r="G302" s="195" t="s">
        <v>192</v>
      </c>
      <c r="H302" s="196">
        <v>2</v>
      </c>
      <c r="I302" s="197"/>
      <c r="J302" s="198">
        <f>ROUND(I302*H302,2)</f>
        <v>0</v>
      </c>
      <c r="K302" s="194" t="s">
        <v>193</v>
      </c>
      <c r="L302" s="61"/>
      <c r="M302" s="199" t="s">
        <v>21</v>
      </c>
      <c r="N302" s="200" t="s">
        <v>48</v>
      </c>
      <c r="O302" s="42"/>
      <c r="P302" s="201">
        <f>O302*H302</f>
        <v>0</v>
      </c>
      <c r="Q302" s="201">
        <v>0.12758</v>
      </c>
      <c r="R302" s="201">
        <f>Q302*H302</f>
        <v>0.25516</v>
      </c>
      <c r="S302" s="201">
        <v>0</v>
      </c>
      <c r="T302" s="202">
        <f>S302*H302</f>
        <v>0</v>
      </c>
      <c r="AR302" s="24" t="s">
        <v>194</v>
      </c>
      <c r="AT302" s="24" t="s">
        <v>189</v>
      </c>
      <c r="AU302" s="24" t="s">
        <v>87</v>
      </c>
      <c r="AY302" s="24" t="s">
        <v>187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85</v>
      </c>
      <c r="BK302" s="203">
        <f>ROUND(I302*H302,2)</f>
        <v>0</v>
      </c>
      <c r="BL302" s="24" t="s">
        <v>194</v>
      </c>
      <c r="BM302" s="24" t="s">
        <v>2125</v>
      </c>
    </row>
    <row r="303" spans="2:65" s="11" customFormat="1" ht="13.5">
      <c r="B303" s="204"/>
      <c r="C303" s="205"/>
      <c r="D303" s="206" t="s">
        <v>223</v>
      </c>
      <c r="E303" s="207" t="s">
        <v>21</v>
      </c>
      <c r="F303" s="208" t="s">
        <v>2126</v>
      </c>
      <c r="G303" s="205"/>
      <c r="H303" s="209">
        <v>2</v>
      </c>
      <c r="I303" s="210"/>
      <c r="J303" s="205"/>
      <c r="K303" s="205"/>
      <c r="L303" s="211"/>
      <c r="M303" s="212"/>
      <c r="N303" s="213"/>
      <c r="O303" s="213"/>
      <c r="P303" s="213"/>
      <c r="Q303" s="213"/>
      <c r="R303" s="213"/>
      <c r="S303" s="213"/>
      <c r="T303" s="214"/>
      <c r="AT303" s="215" t="s">
        <v>223</v>
      </c>
      <c r="AU303" s="215" t="s">
        <v>87</v>
      </c>
      <c r="AV303" s="11" t="s">
        <v>87</v>
      </c>
      <c r="AW303" s="11" t="s">
        <v>40</v>
      </c>
      <c r="AX303" s="11" t="s">
        <v>77</v>
      </c>
      <c r="AY303" s="215" t="s">
        <v>187</v>
      </c>
    </row>
    <row r="304" spans="2:65" s="14" customFormat="1" ht="13.5">
      <c r="B304" s="251"/>
      <c r="C304" s="252"/>
      <c r="D304" s="206" t="s">
        <v>223</v>
      </c>
      <c r="E304" s="253" t="s">
        <v>21</v>
      </c>
      <c r="F304" s="254" t="s">
        <v>1374</v>
      </c>
      <c r="G304" s="252"/>
      <c r="H304" s="255">
        <v>2</v>
      </c>
      <c r="I304" s="256"/>
      <c r="J304" s="252"/>
      <c r="K304" s="252"/>
      <c r="L304" s="257"/>
      <c r="M304" s="258"/>
      <c r="N304" s="259"/>
      <c r="O304" s="259"/>
      <c r="P304" s="259"/>
      <c r="Q304" s="259"/>
      <c r="R304" s="259"/>
      <c r="S304" s="259"/>
      <c r="T304" s="260"/>
      <c r="AT304" s="261" t="s">
        <v>223</v>
      </c>
      <c r="AU304" s="261" t="s">
        <v>87</v>
      </c>
      <c r="AV304" s="14" t="s">
        <v>194</v>
      </c>
      <c r="AW304" s="14" t="s">
        <v>40</v>
      </c>
      <c r="AX304" s="14" t="s">
        <v>85</v>
      </c>
      <c r="AY304" s="261" t="s">
        <v>187</v>
      </c>
    </row>
    <row r="305" spans="2:65" s="1" customFormat="1" ht="16.5" customHeight="1">
      <c r="B305" s="41"/>
      <c r="C305" s="220" t="s">
        <v>631</v>
      </c>
      <c r="D305" s="220" t="s">
        <v>511</v>
      </c>
      <c r="E305" s="221" t="s">
        <v>2127</v>
      </c>
      <c r="F305" s="222" t="s">
        <v>2128</v>
      </c>
      <c r="G305" s="223" t="s">
        <v>192</v>
      </c>
      <c r="H305" s="224">
        <v>2</v>
      </c>
      <c r="I305" s="225"/>
      <c r="J305" s="226">
        <f>ROUND(I305*H305,2)</f>
        <v>0</v>
      </c>
      <c r="K305" s="222" t="s">
        <v>193</v>
      </c>
      <c r="L305" s="227"/>
      <c r="M305" s="228" t="s">
        <v>21</v>
      </c>
      <c r="N305" s="229" t="s">
        <v>48</v>
      </c>
      <c r="O305" s="42"/>
      <c r="P305" s="201">
        <f>O305*H305</f>
        <v>0</v>
      </c>
      <c r="Q305" s="201">
        <v>2.1999999999999999E-2</v>
      </c>
      <c r="R305" s="201">
        <f>Q305*H305</f>
        <v>4.3999999999999997E-2</v>
      </c>
      <c r="S305" s="201">
        <v>0</v>
      </c>
      <c r="T305" s="202">
        <f>S305*H305</f>
        <v>0</v>
      </c>
      <c r="AR305" s="24" t="s">
        <v>219</v>
      </c>
      <c r="AT305" s="24" t="s">
        <v>511</v>
      </c>
      <c r="AU305" s="24" t="s">
        <v>87</v>
      </c>
      <c r="AY305" s="24" t="s">
        <v>187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4" t="s">
        <v>85</v>
      </c>
      <c r="BK305" s="203">
        <f>ROUND(I305*H305,2)</f>
        <v>0</v>
      </c>
      <c r="BL305" s="24" t="s">
        <v>194</v>
      </c>
      <c r="BM305" s="24" t="s">
        <v>2129</v>
      </c>
    </row>
    <row r="306" spans="2:65" s="11" customFormat="1" ht="13.5">
      <c r="B306" s="204"/>
      <c r="C306" s="205"/>
      <c r="D306" s="206" t="s">
        <v>223</v>
      </c>
      <c r="E306" s="207" t="s">
        <v>21</v>
      </c>
      <c r="F306" s="208" t="s">
        <v>87</v>
      </c>
      <c r="G306" s="205"/>
      <c r="H306" s="209">
        <v>2</v>
      </c>
      <c r="I306" s="210"/>
      <c r="J306" s="205"/>
      <c r="K306" s="205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223</v>
      </c>
      <c r="AU306" s="215" t="s">
        <v>87</v>
      </c>
      <c r="AV306" s="11" t="s">
        <v>87</v>
      </c>
      <c r="AW306" s="11" t="s">
        <v>40</v>
      </c>
      <c r="AX306" s="11" t="s">
        <v>77</v>
      </c>
      <c r="AY306" s="215" t="s">
        <v>187</v>
      </c>
    </row>
    <row r="307" spans="2:65" s="14" customFormat="1" ht="13.5">
      <c r="B307" s="251"/>
      <c r="C307" s="252"/>
      <c r="D307" s="206" t="s">
        <v>223</v>
      </c>
      <c r="E307" s="253" t="s">
        <v>21</v>
      </c>
      <c r="F307" s="254" t="s">
        <v>1374</v>
      </c>
      <c r="G307" s="252"/>
      <c r="H307" s="255">
        <v>2</v>
      </c>
      <c r="I307" s="256"/>
      <c r="J307" s="252"/>
      <c r="K307" s="252"/>
      <c r="L307" s="257"/>
      <c r="M307" s="258"/>
      <c r="N307" s="259"/>
      <c r="O307" s="259"/>
      <c r="P307" s="259"/>
      <c r="Q307" s="259"/>
      <c r="R307" s="259"/>
      <c r="S307" s="259"/>
      <c r="T307" s="260"/>
      <c r="AT307" s="261" t="s">
        <v>223</v>
      </c>
      <c r="AU307" s="261" t="s">
        <v>87</v>
      </c>
      <c r="AV307" s="14" t="s">
        <v>194</v>
      </c>
      <c r="AW307" s="14" t="s">
        <v>40</v>
      </c>
      <c r="AX307" s="14" t="s">
        <v>85</v>
      </c>
      <c r="AY307" s="261" t="s">
        <v>187</v>
      </c>
    </row>
    <row r="308" spans="2:65" s="1" customFormat="1" ht="16.5" customHeight="1">
      <c r="B308" s="41"/>
      <c r="C308" s="220" t="s">
        <v>635</v>
      </c>
      <c r="D308" s="220" t="s">
        <v>511</v>
      </c>
      <c r="E308" s="221" t="s">
        <v>2130</v>
      </c>
      <c r="F308" s="222" t="s">
        <v>2131</v>
      </c>
      <c r="G308" s="223" t="s">
        <v>192</v>
      </c>
      <c r="H308" s="224">
        <v>2</v>
      </c>
      <c r="I308" s="225"/>
      <c r="J308" s="226">
        <f>ROUND(I308*H308,2)</f>
        <v>0</v>
      </c>
      <c r="K308" s="222" t="s">
        <v>193</v>
      </c>
      <c r="L308" s="227"/>
      <c r="M308" s="228" t="s">
        <v>21</v>
      </c>
      <c r="N308" s="229" t="s">
        <v>48</v>
      </c>
      <c r="O308" s="42"/>
      <c r="P308" s="201">
        <f>O308*H308</f>
        <v>0</v>
      </c>
      <c r="Q308" s="201">
        <v>5.0000000000000001E-3</v>
      </c>
      <c r="R308" s="201">
        <f>Q308*H308</f>
        <v>0.01</v>
      </c>
      <c r="S308" s="201">
        <v>0</v>
      </c>
      <c r="T308" s="202">
        <f>S308*H308</f>
        <v>0</v>
      </c>
      <c r="AR308" s="24" t="s">
        <v>219</v>
      </c>
      <c r="AT308" s="24" t="s">
        <v>511</v>
      </c>
      <c r="AU308" s="24" t="s">
        <v>87</v>
      </c>
      <c r="AY308" s="24" t="s">
        <v>187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85</v>
      </c>
      <c r="BK308" s="203">
        <f>ROUND(I308*H308,2)</f>
        <v>0</v>
      </c>
      <c r="BL308" s="24" t="s">
        <v>194</v>
      </c>
      <c r="BM308" s="24" t="s">
        <v>2132</v>
      </c>
    </row>
    <row r="309" spans="2:65" s="11" customFormat="1" ht="13.5">
      <c r="B309" s="204"/>
      <c r="C309" s="205"/>
      <c r="D309" s="206" t="s">
        <v>223</v>
      </c>
      <c r="E309" s="207" t="s">
        <v>21</v>
      </c>
      <c r="F309" s="208" t="s">
        <v>87</v>
      </c>
      <c r="G309" s="205"/>
      <c r="H309" s="209">
        <v>2</v>
      </c>
      <c r="I309" s="210"/>
      <c r="J309" s="205"/>
      <c r="K309" s="205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223</v>
      </c>
      <c r="AU309" s="215" t="s">
        <v>87</v>
      </c>
      <c r="AV309" s="11" t="s">
        <v>87</v>
      </c>
      <c r="AW309" s="11" t="s">
        <v>40</v>
      </c>
      <c r="AX309" s="11" t="s">
        <v>77</v>
      </c>
      <c r="AY309" s="215" t="s">
        <v>187</v>
      </c>
    </row>
    <row r="310" spans="2:65" s="14" customFormat="1" ht="13.5">
      <c r="B310" s="251"/>
      <c r="C310" s="252"/>
      <c r="D310" s="206" t="s">
        <v>223</v>
      </c>
      <c r="E310" s="253" t="s">
        <v>21</v>
      </c>
      <c r="F310" s="254" t="s">
        <v>1374</v>
      </c>
      <c r="G310" s="252"/>
      <c r="H310" s="255">
        <v>2</v>
      </c>
      <c r="I310" s="256"/>
      <c r="J310" s="252"/>
      <c r="K310" s="252"/>
      <c r="L310" s="257"/>
      <c r="M310" s="258"/>
      <c r="N310" s="259"/>
      <c r="O310" s="259"/>
      <c r="P310" s="259"/>
      <c r="Q310" s="259"/>
      <c r="R310" s="259"/>
      <c r="S310" s="259"/>
      <c r="T310" s="260"/>
      <c r="AT310" s="261" t="s">
        <v>223</v>
      </c>
      <c r="AU310" s="261" t="s">
        <v>87</v>
      </c>
      <c r="AV310" s="14" t="s">
        <v>194</v>
      </c>
      <c r="AW310" s="14" t="s">
        <v>40</v>
      </c>
      <c r="AX310" s="14" t="s">
        <v>85</v>
      </c>
      <c r="AY310" s="261" t="s">
        <v>187</v>
      </c>
    </row>
    <row r="311" spans="2:65" s="1" customFormat="1" ht="16.5" customHeight="1">
      <c r="B311" s="41"/>
      <c r="C311" s="192" t="s">
        <v>641</v>
      </c>
      <c r="D311" s="192" t="s">
        <v>189</v>
      </c>
      <c r="E311" s="193" t="s">
        <v>2133</v>
      </c>
      <c r="F311" s="194" t="s">
        <v>2134</v>
      </c>
      <c r="G311" s="195" t="s">
        <v>192</v>
      </c>
      <c r="H311" s="196">
        <v>1</v>
      </c>
      <c r="I311" s="197"/>
      <c r="J311" s="198">
        <f>ROUND(I311*H311,2)</f>
        <v>0</v>
      </c>
      <c r="K311" s="194" t="s">
        <v>193</v>
      </c>
      <c r="L311" s="61"/>
      <c r="M311" s="199" t="s">
        <v>21</v>
      </c>
      <c r="N311" s="200" t="s">
        <v>48</v>
      </c>
      <c r="O311" s="42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AR311" s="24" t="s">
        <v>194</v>
      </c>
      <c r="AT311" s="24" t="s">
        <v>189</v>
      </c>
      <c r="AU311" s="24" t="s">
        <v>87</v>
      </c>
      <c r="AY311" s="24" t="s">
        <v>187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4" t="s">
        <v>85</v>
      </c>
      <c r="BK311" s="203">
        <f>ROUND(I311*H311,2)</f>
        <v>0</v>
      </c>
      <c r="BL311" s="24" t="s">
        <v>194</v>
      </c>
      <c r="BM311" s="24" t="s">
        <v>2135</v>
      </c>
    </row>
    <row r="312" spans="2:65" s="11" customFormat="1" ht="13.5">
      <c r="B312" s="204"/>
      <c r="C312" s="205"/>
      <c r="D312" s="206" t="s">
        <v>223</v>
      </c>
      <c r="E312" s="207" t="s">
        <v>21</v>
      </c>
      <c r="F312" s="208" t="s">
        <v>2107</v>
      </c>
      <c r="G312" s="205"/>
      <c r="H312" s="209">
        <v>1</v>
      </c>
      <c r="I312" s="210"/>
      <c r="J312" s="205"/>
      <c r="K312" s="205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223</v>
      </c>
      <c r="AU312" s="215" t="s">
        <v>87</v>
      </c>
      <c r="AV312" s="11" t="s">
        <v>87</v>
      </c>
      <c r="AW312" s="11" t="s">
        <v>40</v>
      </c>
      <c r="AX312" s="11" t="s">
        <v>77</v>
      </c>
      <c r="AY312" s="215" t="s">
        <v>187</v>
      </c>
    </row>
    <row r="313" spans="2:65" s="14" customFormat="1" ht="13.5">
      <c r="B313" s="251"/>
      <c r="C313" s="252"/>
      <c r="D313" s="206" t="s">
        <v>223</v>
      </c>
      <c r="E313" s="253" t="s">
        <v>21</v>
      </c>
      <c r="F313" s="254" t="s">
        <v>1374</v>
      </c>
      <c r="G313" s="252"/>
      <c r="H313" s="255">
        <v>1</v>
      </c>
      <c r="I313" s="256"/>
      <c r="J313" s="252"/>
      <c r="K313" s="252"/>
      <c r="L313" s="257"/>
      <c r="M313" s="258"/>
      <c r="N313" s="259"/>
      <c r="O313" s="259"/>
      <c r="P313" s="259"/>
      <c r="Q313" s="259"/>
      <c r="R313" s="259"/>
      <c r="S313" s="259"/>
      <c r="T313" s="260"/>
      <c r="AT313" s="261" t="s">
        <v>223</v>
      </c>
      <c r="AU313" s="261" t="s">
        <v>87</v>
      </c>
      <c r="AV313" s="14" t="s">
        <v>194</v>
      </c>
      <c r="AW313" s="14" t="s">
        <v>40</v>
      </c>
      <c r="AX313" s="14" t="s">
        <v>85</v>
      </c>
      <c r="AY313" s="261" t="s">
        <v>187</v>
      </c>
    </row>
    <row r="314" spans="2:65" s="1" customFormat="1" ht="16.5" customHeight="1">
      <c r="B314" s="41"/>
      <c r="C314" s="192" t="s">
        <v>645</v>
      </c>
      <c r="D314" s="192" t="s">
        <v>189</v>
      </c>
      <c r="E314" s="193" t="s">
        <v>2136</v>
      </c>
      <c r="F314" s="194" t="s">
        <v>2137</v>
      </c>
      <c r="G314" s="195" t="s">
        <v>2138</v>
      </c>
      <c r="H314" s="196">
        <v>8</v>
      </c>
      <c r="I314" s="197"/>
      <c r="J314" s="198">
        <f>ROUND(I314*H314,2)</f>
        <v>0</v>
      </c>
      <c r="K314" s="194" t="s">
        <v>193</v>
      </c>
      <c r="L314" s="61"/>
      <c r="M314" s="199" t="s">
        <v>21</v>
      </c>
      <c r="N314" s="200" t="s">
        <v>48</v>
      </c>
      <c r="O314" s="42"/>
      <c r="P314" s="201">
        <f>O314*H314</f>
        <v>0</v>
      </c>
      <c r="Q314" s="201">
        <v>1.8000000000000001E-4</v>
      </c>
      <c r="R314" s="201">
        <f>Q314*H314</f>
        <v>1.4400000000000001E-3</v>
      </c>
      <c r="S314" s="201">
        <v>0</v>
      </c>
      <c r="T314" s="202">
        <f>S314*H314</f>
        <v>0</v>
      </c>
      <c r="AR314" s="24" t="s">
        <v>194</v>
      </c>
      <c r="AT314" s="24" t="s">
        <v>189</v>
      </c>
      <c r="AU314" s="24" t="s">
        <v>87</v>
      </c>
      <c r="AY314" s="24" t="s">
        <v>187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24" t="s">
        <v>85</v>
      </c>
      <c r="BK314" s="203">
        <f>ROUND(I314*H314,2)</f>
        <v>0</v>
      </c>
      <c r="BL314" s="24" t="s">
        <v>194</v>
      </c>
      <c r="BM314" s="24" t="s">
        <v>2139</v>
      </c>
    </row>
    <row r="315" spans="2:65" s="11" customFormat="1" ht="13.5">
      <c r="B315" s="204"/>
      <c r="C315" s="205"/>
      <c r="D315" s="206" t="s">
        <v>223</v>
      </c>
      <c r="E315" s="207" t="s">
        <v>21</v>
      </c>
      <c r="F315" s="208" t="s">
        <v>2140</v>
      </c>
      <c r="G315" s="205"/>
      <c r="H315" s="209">
        <v>8</v>
      </c>
      <c r="I315" s="210"/>
      <c r="J315" s="205"/>
      <c r="K315" s="205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223</v>
      </c>
      <c r="AU315" s="215" t="s">
        <v>87</v>
      </c>
      <c r="AV315" s="11" t="s">
        <v>87</v>
      </c>
      <c r="AW315" s="11" t="s">
        <v>40</v>
      </c>
      <c r="AX315" s="11" t="s">
        <v>77</v>
      </c>
      <c r="AY315" s="215" t="s">
        <v>187</v>
      </c>
    </row>
    <row r="316" spans="2:65" s="14" customFormat="1" ht="13.5">
      <c r="B316" s="251"/>
      <c r="C316" s="252"/>
      <c r="D316" s="206" t="s">
        <v>223</v>
      </c>
      <c r="E316" s="253" t="s">
        <v>21</v>
      </c>
      <c r="F316" s="254" t="s">
        <v>1374</v>
      </c>
      <c r="G316" s="252"/>
      <c r="H316" s="255">
        <v>8</v>
      </c>
      <c r="I316" s="256"/>
      <c r="J316" s="252"/>
      <c r="K316" s="252"/>
      <c r="L316" s="257"/>
      <c r="M316" s="258"/>
      <c r="N316" s="259"/>
      <c r="O316" s="259"/>
      <c r="P316" s="259"/>
      <c r="Q316" s="259"/>
      <c r="R316" s="259"/>
      <c r="S316" s="259"/>
      <c r="T316" s="260"/>
      <c r="AT316" s="261" t="s">
        <v>223</v>
      </c>
      <c r="AU316" s="261" t="s">
        <v>87</v>
      </c>
      <c r="AV316" s="14" t="s">
        <v>194</v>
      </c>
      <c r="AW316" s="14" t="s">
        <v>40</v>
      </c>
      <c r="AX316" s="14" t="s">
        <v>85</v>
      </c>
      <c r="AY316" s="261" t="s">
        <v>187</v>
      </c>
    </row>
    <row r="317" spans="2:65" s="1" customFormat="1" ht="16.5" customHeight="1">
      <c r="B317" s="41"/>
      <c r="C317" s="192" t="s">
        <v>649</v>
      </c>
      <c r="D317" s="192" t="s">
        <v>189</v>
      </c>
      <c r="E317" s="193" t="s">
        <v>2141</v>
      </c>
      <c r="F317" s="194" t="s">
        <v>2142</v>
      </c>
      <c r="G317" s="195" t="s">
        <v>2138</v>
      </c>
      <c r="H317" s="196">
        <v>7</v>
      </c>
      <c r="I317" s="197"/>
      <c r="J317" s="198">
        <f>ROUND(I317*H317,2)</f>
        <v>0</v>
      </c>
      <c r="K317" s="194" t="s">
        <v>193</v>
      </c>
      <c r="L317" s="61"/>
      <c r="M317" s="199" t="s">
        <v>21</v>
      </c>
      <c r="N317" s="200" t="s">
        <v>48</v>
      </c>
      <c r="O317" s="42"/>
      <c r="P317" s="201">
        <f>O317*H317</f>
        <v>0</v>
      </c>
      <c r="Q317" s="201">
        <v>3.1E-4</v>
      </c>
      <c r="R317" s="201">
        <f>Q317*H317</f>
        <v>2.1700000000000001E-3</v>
      </c>
      <c r="S317" s="201">
        <v>0</v>
      </c>
      <c r="T317" s="202">
        <f>S317*H317</f>
        <v>0</v>
      </c>
      <c r="AR317" s="24" t="s">
        <v>194</v>
      </c>
      <c r="AT317" s="24" t="s">
        <v>189</v>
      </c>
      <c r="AU317" s="24" t="s">
        <v>87</v>
      </c>
      <c r="AY317" s="24" t="s">
        <v>187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4" t="s">
        <v>85</v>
      </c>
      <c r="BK317" s="203">
        <f>ROUND(I317*H317,2)</f>
        <v>0</v>
      </c>
      <c r="BL317" s="24" t="s">
        <v>194</v>
      </c>
      <c r="BM317" s="24" t="s">
        <v>2143</v>
      </c>
    </row>
    <row r="318" spans="2:65" s="11" customFormat="1" ht="13.5">
      <c r="B318" s="204"/>
      <c r="C318" s="205"/>
      <c r="D318" s="206" t="s">
        <v>223</v>
      </c>
      <c r="E318" s="207" t="s">
        <v>21</v>
      </c>
      <c r="F318" s="208" t="s">
        <v>2099</v>
      </c>
      <c r="G318" s="205"/>
      <c r="H318" s="209">
        <v>7</v>
      </c>
      <c r="I318" s="210"/>
      <c r="J318" s="205"/>
      <c r="K318" s="205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223</v>
      </c>
      <c r="AU318" s="215" t="s">
        <v>87</v>
      </c>
      <c r="AV318" s="11" t="s">
        <v>87</v>
      </c>
      <c r="AW318" s="11" t="s">
        <v>40</v>
      </c>
      <c r="AX318" s="11" t="s">
        <v>77</v>
      </c>
      <c r="AY318" s="215" t="s">
        <v>187</v>
      </c>
    </row>
    <row r="319" spans="2:65" s="14" customFormat="1" ht="13.5">
      <c r="B319" s="251"/>
      <c r="C319" s="252"/>
      <c r="D319" s="206" t="s">
        <v>223</v>
      </c>
      <c r="E319" s="253" t="s">
        <v>21</v>
      </c>
      <c r="F319" s="254" t="s">
        <v>1374</v>
      </c>
      <c r="G319" s="252"/>
      <c r="H319" s="255">
        <v>7</v>
      </c>
      <c r="I319" s="256"/>
      <c r="J319" s="252"/>
      <c r="K319" s="252"/>
      <c r="L319" s="257"/>
      <c r="M319" s="258"/>
      <c r="N319" s="259"/>
      <c r="O319" s="259"/>
      <c r="P319" s="259"/>
      <c r="Q319" s="259"/>
      <c r="R319" s="259"/>
      <c r="S319" s="259"/>
      <c r="T319" s="260"/>
      <c r="AT319" s="261" t="s">
        <v>223</v>
      </c>
      <c r="AU319" s="261" t="s">
        <v>87</v>
      </c>
      <c r="AV319" s="14" t="s">
        <v>194</v>
      </c>
      <c r="AW319" s="14" t="s">
        <v>40</v>
      </c>
      <c r="AX319" s="14" t="s">
        <v>85</v>
      </c>
      <c r="AY319" s="261" t="s">
        <v>187</v>
      </c>
    </row>
    <row r="320" spans="2:65" s="1" customFormat="1" ht="25.5" customHeight="1">
      <c r="B320" s="41"/>
      <c r="C320" s="192" t="s">
        <v>653</v>
      </c>
      <c r="D320" s="192" t="s">
        <v>189</v>
      </c>
      <c r="E320" s="193" t="s">
        <v>2144</v>
      </c>
      <c r="F320" s="194" t="s">
        <v>2145</v>
      </c>
      <c r="G320" s="195" t="s">
        <v>192</v>
      </c>
      <c r="H320" s="196">
        <v>8</v>
      </c>
      <c r="I320" s="197"/>
      <c r="J320" s="198">
        <f>ROUND(I320*H320,2)</f>
        <v>0</v>
      </c>
      <c r="K320" s="194" t="s">
        <v>193</v>
      </c>
      <c r="L320" s="61"/>
      <c r="M320" s="199" t="s">
        <v>21</v>
      </c>
      <c r="N320" s="200" t="s">
        <v>48</v>
      </c>
      <c r="O320" s="42"/>
      <c r="P320" s="201">
        <f>O320*H320</f>
        <v>0</v>
      </c>
      <c r="Q320" s="201">
        <v>2.3557399999999999</v>
      </c>
      <c r="R320" s="201">
        <f>Q320*H320</f>
        <v>18.84592</v>
      </c>
      <c r="S320" s="201">
        <v>0</v>
      </c>
      <c r="T320" s="202">
        <f>S320*H320</f>
        <v>0</v>
      </c>
      <c r="AR320" s="24" t="s">
        <v>194</v>
      </c>
      <c r="AT320" s="24" t="s">
        <v>189</v>
      </c>
      <c r="AU320" s="24" t="s">
        <v>87</v>
      </c>
      <c r="AY320" s="24" t="s">
        <v>187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24" t="s">
        <v>85</v>
      </c>
      <c r="BK320" s="203">
        <f>ROUND(I320*H320,2)</f>
        <v>0</v>
      </c>
      <c r="BL320" s="24" t="s">
        <v>194</v>
      </c>
      <c r="BM320" s="24" t="s">
        <v>2146</v>
      </c>
    </row>
    <row r="321" spans="2:65" s="11" customFormat="1" ht="13.5">
      <c r="B321" s="204"/>
      <c r="C321" s="205"/>
      <c r="D321" s="206" t="s">
        <v>223</v>
      </c>
      <c r="E321" s="207" t="s">
        <v>21</v>
      </c>
      <c r="F321" s="208" t="s">
        <v>2140</v>
      </c>
      <c r="G321" s="205"/>
      <c r="H321" s="209">
        <v>8</v>
      </c>
      <c r="I321" s="210"/>
      <c r="J321" s="205"/>
      <c r="K321" s="205"/>
      <c r="L321" s="211"/>
      <c r="M321" s="212"/>
      <c r="N321" s="213"/>
      <c r="O321" s="213"/>
      <c r="P321" s="213"/>
      <c r="Q321" s="213"/>
      <c r="R321" s="213"/>
      <c r="S321" s="213"/>
      <c r="T321" s="214"/>
      <c r="AT321" s="215" t="s">
        <v>223</v>
      </c>
      <c r="AU321" s="215" t="s">
        <v>87</v>
      </c>
      <c r="AV321" s="11" t="s">
        <v>87</v>
      </c>
      <c r="AW321" s="11" t="s">
        <v>40</v>
      </c>
      <c r="AX321" s="11" t="s">
        <v>77</v>
      </c>
      <c r="AY321" s="215" t="s">
        <v>187</v>
      </c>
    </row>
    <row r="322" spans="2:65" s="14" customFormat="1" ht="13.5">
      <c r="B322" s="251"/>
      <c r="C322" s="252"/>
      <c r="D322" s="206" t="s">
        <v>223</v>
      </c>
      <c r="E322" s="253" t="s">
        <v>21</v>
      </c>
      <c r="F322" s="254" t="s">
        <v>1374</v>
      </c>
      <c r="G322" s="252"/>
      <c r="H322" s="255">
        <v>8</v>
      </c>
      <c r="I322" s="256"/>
      <c r="J322" s="252"/>
      <c r="K322" s="252"/>
      <c r="L322" s="257"/>
      <c r="M322" s="258"/>
      <c r="N322" s="259"/>
      <c r="O322" s="259"/>
      <c r="P322" s="259"/>
      <c r="Q322" s="259"/>
      <c r="R322" s="259"/>
      <c r="S322" s="259"/>
      <c r="T322" s="260"/>
      <c r="AT322" s="261" t="s">
        <v>223</v>
      </c>
      <c r="AU322" s="261" t="s">
        <v>87</v>
      </c>
      <c r="AV322" s="14" t="s">
        <v>194</v>
      </c>
      <c r="AW322" s="14" t="s">
        <v>40</v>
      </c>
      <c r="AX322" s="14" t="s">
        <v>85</v>
      </c>
      <c r="AY322" s="261" t="s">
        <v>187</v>
      </c>
    </row>
    <row r="323" spans="2:65" s="1" customFormat="1" ht="25.5" customHeight="1">
      <c r="B323" s="41"/>
      <c r="C323" s="220" t="s">
        <v>657</v>
      </c>
      <c r="D323" s="220" t="s">
        <v>511</v>
      </c>
      <c r="E323" s="221" t="s">
        <v>2147</v>
      </c>
      <c r="F323" s="222" t="s">
        <v>2148</v>
      </c>
      <c r="G323" s="223" t="s">
        <v>192</v>
      </c>
      <c r="H323" s="224">
        <v>8</v>
      </c>
      <c r="I323" s="225"/>
      <c r="J323" s="226">
        <f>ROUND(I323*H323,2)</f>
        <v>0</v>
      </c>
      <c r="K323" s="222" t="s">
        <v>193</v>
      </c>
      <c r="L323" s="227"/>
      <c r="M323" s="228" t="s">
        <v>21</v>
      </c>
      <c r="N323" s="229" t="s">
        <v>48</v>
      </c>
      <c r="O323" s="42"/>
      <c r="P323" s="201">
        <f>O323*H323</f>
        <v>0</v>
      </c>
      <c r="Q323" s="201">
        <v>1.6140000000000001</v>
      </c>
      <c r="R323" s="201">
        <f>Q323*H323</f>
        <v>12.912000000000001</v>
      </c>
      <c r="S323" s="201">
        <v>0</v>
      </c>
      <c r="T323" s="202">
        <f>S323*H323</f>
        <v>0</v>
      </c>
      <c r="AR323" s="24" t="s">
        <v>219</v>
      </c>
      <c r="AT323" s="24" t="s">
        <v>511</v>
      </c>
      <c r="AU323" s="24" t="s">
        <v>87</v>
      </c>
      <c r="AY323" s="24" t="s">
        <v>187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4" t="s">
        <v>85</v>
      </c>
      <c r="BK323" s="203">
        <f>ROUND(I323*H323,2)</f>
        <v>0</v>
      </c>
      <c r="BL323" s="24" t="s">
        <v>194</v>
      </c>
      <c r="BM323" s="24" t="s">
        <v>2149</v>
      </c>
    </row>
    <row r="324" spans="2:65" s="11" customFormat="1" ht="13.5">
      <c r="B324" s="204"/>
      <c r="C324" s="205"/>
      <c r="D324" s="206" t="s">
        <v>223</v>
      </c>
      <c r="E324" s="207" t="s">
        <v>21</v>
      </c>
      <c r="F324" s="208" t="s">
        <v>219</v>
      </c>
      <c r="G324" s="205"/>
      <c r="H324" s="209">
        <v>8</v>
      </c>
      <c r="I324" s="210"/>
      <c r="J324" s="205"/>
      <c r="K324" s="205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223</v>
      </c>
      <c r="AU324" s="215" t="s">
        <v>87</v>
      </c>
      <c r="AV324" s="11" t="s">
        <v>87</v>
      </c>
      <c r="AW324" s="11" t="s">
        <v>40</v>
      </c>
      <c r="AX324" s="11" t="s">
        <v>77</v>
      </c>
      <c r="AY324" s="215" t="s">
        <v>187</v>
      </c>
    </row>
    <row r="325" spans="2:65" s="14" customFormat="1" ht="13.5">
      <c r="B325" s="251"/>
      <c r="C325" s="252"/>
      <c r="D325" s="206" t="s">
        <v>223</v>
      </c>
      <c r="E325" s="253" t="s">
        <v>21</v>
      </c>
      <c r="F325" s="254" t="s">
        <v>1374</v>
      </c>
      <c r="G325" s="252"/>
      <c r="H325" s="255">
        <v>8</v>
      </c>
      <c r="I325" s="256"/>
      <c r="J325" s="252"/>
      <c r="K325" s="252"/>
      <c r="L325" s="257"/>
      <c r="M325" s="258"/>
      <c r="N325" s="259"/>
      <c r="O325" s="259"/>
      <c r="P325" s="259"/>
      <c r="Q325" s="259"/>
      <c r="R325" s="259"/>
      <c r="S325" s="259"/>
      <c r="T325" s="260"/>
      <c r="AT325" s="261" t="s">
        <v>223</v>
      </c>
      <c r="AU325" s="261" t="s">
        <v>87</v>
      </c>
      <c r="AV325" s="14" t="s">
        <v>194</v>
      </c>
      <c r="AW325" s="14" t="s">
        <v>40</v>
      </c>
      <c r="AX325" s="14" t="s">
        <v>85</v>
      </c>
      <c r="AY325" s="261" t="s">
        <v>187</v>
      </c>
    </row>
    <row r="326" spans="2:65" s="1" customFormat="1" ht="16.5" customHeight="1">
      <c r="B326" s="41"/>
      <c r="C326" s="220" t="s">
        <v>663</v>
      </c>
      <c r="D326" s="220" t="s">
        <v>511</v>
      </c>
      <c r="E326" s="221" t="s">
        <v>2150</v>
      </c>
      <c r="F326" s="222" t="s">
        <v>2151</v>
      </c>
      <c r="G326" s="223" t="s">
        <v>192</v>
      </c>
      <c r="H326" s="224">
        <v>3</v>
      </c>
      <c r="I326" s="225"/>
      <c r="J326" s="226">
        <f>ROUND(I326*H326,2)</f>
        <v>0</v>
      </c>
      <c r="K326" s="222" t="s">
        <v>193</v>
      </c>
      <c r="L326" s="227"/>
      <c r="M326" s="228" t="s">
        <v>21</v>
      </c>
      <c r="N326" s="229" t="s">
        <v>48</v>
      </c>
      <c r="O326" s="42"/>
      <c r="P326" s="201">
        <f>O326*H326</f>
        <v>0</v>
      </c>
      <c r="Q326" s="201">
        <v>0.26200000000000001</v>
      </c>
      <c r="R326" s="201">
        <f>Q326*H326</f>
        <v>0.78600000000000003</v>
      </c>
      <c r="S326" s="201">
        <v>0</v>
      </c>
      <c r="T326" s="202">
        <f>S326*H326</f>
        <v>0</v>
      </c>
      <c r="AR326" s="24" t="s">
        <v>219</v>
      </c>
      <c r="AT326" s="24" t="s">
        <v>511</v>
      </c>
      <c r="AU326" s="24" t="s">
        <v>87</v>
      </c>
      <c r="AY326" s="24" t="s">
        <v>187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4" t="s">
        <v>85</v>
      </c>
      <c r="BK326" s="203">
        <f>ROUND(I326*H326,2)</f>
        <v>0</v>
      </c>
      <c r="BL326" s="24" t="s">
        <v>194</v>
      </c>
      <c r="BM326" s="24" t="s">
        <v>2152</v>
      </c>
    </row>
    <row r="327" spans="2:65" s="11" customFormat="1" ht="13.5">
      <c r="B327" s="204"/>
      <c r="C327" s="205"/>
      <c r="D327" s="206" t="s">
        <v>223</v>
      </c>
      <c r="E327" s="207" t="s">
        <v>21</v>
      </c>
      <c r="F327" s="208" t="s">
        <v>199</v>
      </c>
      <c r="G327" s="205"/>
      <c r="H327" s="209">
        <v>3</v>
      </c>
      <c r="I327" s="210"/>
      <c r="J327" s="205"/>
      <c r="K327" s="205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223</v>
      </c>
      <c r="AU327" s="215" t="s">
        <v>87</v>
      </c>
      <c r="AV327" s="11" t="s">
        <v>87</v>
      </c>
      <c r="AW327" s="11" t="s">
        <v>40</v>
      </c>
      <c r="AX327" s="11" t="s">
        <v>77</v>
      </c>
      <c r="AY327" s="215" t="s">
        <v>187</v>
      </c>
    </row>
    <row r="328" spans="2:65" s="14" customFormat="1" ht="13.5">
      <c r="B328" s="251"/>
      <c r="C328" s="252"/>
      <c r="D328" s="206" t="s">
        <v>223</v>
      </c>
      <c r="E328" s="253" t="s">
        <v>21</v>
      </c>
      <c r="F328" s="254" t="s">
        <v>1374</v>
      </c>
      <c r="G328" s="252"/>
      <c r="H328" s="255">
        <v>3</v>
      </c>
      <c r="I328" s="256"/>
      <c r="J328" s="252"/>
      <c r="K328" s="252"/>
      <c r="L328" s="257"/>
      <c r="M328" s="258"/>
      <c r="N328" s="259"/>
      <c r="O328" s="259"/>
      <c r="P328" s="259"/>
      <c r="Q328" s="259"/>
      <c r="R328" s="259"/>
      <c r="S328" s="259"/>
      <c r="T328" s="260"/>
      <c r="AT328" s="261" t="s">
        <v>223</v>
      </c>
      <c r="AU328" s="261" t="s">
        <v>87</v>
      </c>
      <c r="AV328" s="14" t="s">
        <v>194</v>
      </c>
      <c r="AW328" s="14" t="s">
        <v>40</v>
      </c>
      <c r="AX328" s="14" t="s">
        <v>85</v>
      </c>
      <c r="AY328" s="261" t="s">
        <v>187</v>
      </c>
    </row>
    <row r="329" spans="2:65" s="1" customFormat="1" ht="16.5" customHeight="1">
      <c r="B329" s="41"/>
      <c r="C329" s="220" t="s">
        <v>667</v>
      </c>
      <c r="D329" s="220" t="s">
        <v>511</v>
      </c>
      <c r="E329" s="221" t="s">
        <v>2153</v>
      </c>
      <c r="F329" s="222" t="s">
        <v>2154</v>
      </c>
      <c r="G329" s="223" t="s">
        <v>192</v>
      </c>
      <c r="H329" s="224">
        <v>1</v>
      </c>
      <c r="I329" s="225"/>
      <c r="J329" s="226">
        <f>ROUND(I329*H329,2)</f>
        <v>0</v>
      </c>
      <c r="K329" s="222" t="s">
        <v>193</v>
      </c>
      <c r="L329" s="227"/>
      <c r="M329" s="228" t="s">
        <v>21</v>
      </c>
      <c r="N329" s="229" t="s">
        <v>48</v>
      </c>
      <c r="O329" s="42"/>
      <c r="P329" s="201">
        <f>O329*H329</f>
        <v>0</v>
      </c>
      <c r="Q329" s="201">
        <v>0.20499999999999999</v>
      </c>
      <c r="R329" s="201">
        <f>Q329*H329</f>
        <v>0.20499999999999999</v>
      </c>
      <c r="S329" s="201">
        <v>0</v>
      </c>
      <c r="T329" s="202">
        <f>S329*H329</f>
        <v>0</v>
      </c>
      <c r="AR329" s="24" t="s">
        <v>219</v>
      </c>
      <c r="AT329" s="24" t="s">
        <v>511</v>
      </c>
      <c r="AU329" s="24" t="s">
        <v>87</v>
      </c>
      <c r="AY329" s="24" t="s">
        <v>187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4" t="s">
        <v>85</v>
      </c>
      <c r="BK329" s="203">
        <f>ROUND(I329*H329,2)</f>
        <v>0</v>
      </c>
      <c r="BL329" s="24" t="s">
        <v>194</v>
      </c>
      <c r="BM329" s="24" t="s">
        <v>2155</v>
      </c>
    </row>
    <row r="330" spans="2:65" s="11" customFormat="1" ht="13.5">
      <c r="B330" s="204"/>
      <c r="C330" s="205"/>
      <c r="D330" s="206" t="s">
        <v>223</v>
      </c>
      <c r="E330" s="207" t="s">
        <v>21</v>
      </c>
      <c r="F330" s="208" t="s">
        <v>85</v>
      </c>
      <c r="G330" s="205"/>
      <c r="H330" s="209">
        <v>1</v>
      </c>
      <c r="I330" s="210"/>
      <c r="J330" s="205"/>
      <c r="K330" s="205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223</v>
      </c>
      <c r="AU330" s="215" t="s">
        <v>87</v>
      </c>
      <c r="AV330" s="11" t="s">
        <v>87</v>
      </c>
      <c r="AW330" s="11" t="s">
        <v>40</v>
      </c>
      <c r="AX330" s="11" t="s">
        <v>77</v>
      </c>
      <c r="AY330" s="215" t="s">
        <v>187</v>
      </c>
    </row>
    <row r="331" spans="2:65" s="14" customFormat="1" ht="13.5">
      <c r="B331" s="251"/>
      <c r="C331" s="252"/>
      <c r="D331" s="206" t="s">
        <v>223</v>
      </c>
      <c r="E331" s="253" t="s">
        <v>21</v>
      </c>
      <c r="F331" s="254" t="s">
        <v>1374</v>
      </c>
      <c r="G331" s="252"/>
      <c r="H331" s="255">
        <v>1</v>
      </c>
      <c r="I331" s="256"/>
      <c r="J331" s="252"/>
      <c r="K331" s="252"/>
      <c r="L331" s="257"/>
      <c r="M331" s="258"/>
      <c r="N331" s="259"/>
      <c r="O331" s="259"/>
      <c r="P331" s="259"/>
      <c r="Q331" s="259"/>
      <c r="R331" s="259"/>
      <c r="S331" s="259"/>
      <c r="T331" s="260"/>
      <c r="AT331" s="261" t="s">
        <v>223</v>
      </c>
      <c r="AU331" s="261" t="s">
        <v>87</v>
      </c>
      <c r="AV331" s="14" t="s">
        <v>194</v>
      </c>
      <c r="AW331" s="14" t="s">
        <v>40</v>
      </c>
      <c r="AX331" s="14" t="s">
        <v>85</v>
      </c>
      <c r="AY331" s="261" t="s">
        <v>187</v>
      </c>
    </row>
    <row r="332" spans="2:65" s="1" customFormat="1" ht="16.5" customHeight="1">
      <c r="B332" s="41"/>
      <c r="C332" s="220" t="s">
        <v>671</v>
      </c>
      <c r="D332" s="220" t="s">
        <v>511</v>
      </c>
      <c r="E332" s="221" t="s">
        <v>2156</v>
      </c>
      <c r="F332" s="222" t="s">
        <v>2157</v>
      </c>
      <c r="G332" s="223" t="s">
        <v>192</v>
      </c>
      <c r="H332" s="224">
        <v>1</v>
      </c>
      <c r="I332" s="225"/>
      <c r="J332" s="226">
        <f>ROUND(I332*H332,2)</f>
        <v>0</v>
      </c>
      <c r="K332" s="222" t="s">
        <v>193</v>
      </c>
      <c r="L332" s="227"/>
      <c r="M332" s="228" t="s">
        <v>21</v>
      </c>
      <c r="N332" s="229" t="s">
        <v>48</v>
      </c>
      <c r="O332" s="42"/>
      <c r="P332" s="201">
        <f>O332*H332</f>
        <v>0</v>
      </c>
      <c r="Q332" s="201">
        <v>0.52600000000000002</v>
      </c>
      <c r="R332" s="201">
        <f>Q332*H332</f>
        <v>0.52600000000000002</v>
      </c>
      <c r="S332" s="201">
        <v>0</v>
      </c>
      <c r="T332" s="202">
        <f>S332*H332</f>
        <v>0</v>
      </c>
      <c r="AR332" s="24" t="s">
        <v>219</v>
      </c>
      <c r="AT332" s="24" t="s">
        <v>511</v>
      </c>
      <c r="AU332" s="24" t="s">
        <v>87</v>
      </c>
      <c r="AY332" s="24" t="s">
        <v>187</v>
      </c>
      <c r="BE332" s="203">
        <f>IF(N332="základní",J332,0)</f>
        <v>0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24" t="s">
        <v>85</v>
      </c>
      <c r="BK332" s="203">
        <f>ROUND(I332*H332,2)</f>
        <v>0</v>
      </c>
      <c r="BL332" s="24" t="s">
        <v>194</v>
      </c>
      <c r="BM332" s="24" t="s">
        <v>2158</v>
      </c>
    </row>
    <row r="333" spans="2:65" s="11" customFormat="1" ht="13.5">
      <c r="B333" s="204"/>
      <c r="C333" s="205"/>
      <c r="D333" s="206" t="s">
        <v>223</v>
      </c>
      <c r="E333" s="207" t="s">
        <v>21</v>
      </c>
      <c r="F333" s="208" t="s">
        <v>85</v>
      </c>
      <c r="G333" s="205"/>
      <c r="H333" s="209">
        <v>1</v>
      </c>
      <c r="I333" s="210"/>
      <c r="J333" s="205"/>
      <c r="K333" s="205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223</v>
      </c>
      <c r="AU333" s="215" t="s">
        <v>87</v>
      </c>
      <c r="AV333" s="11" t="s">
        <v>87</v>
      </c>
      <c r="AW333" s="11" t="s">
        <v>40</v>
      </c>
      <c r="AX333" s="11" t="s">
        <v>77</v>
      </c>
      <c r="AY333" s="215" t="s">
        <v>187</v>
      </c>
    </row>
    <row r="334" spans="2:65" s="14" customFormat="1" ht="13.5">
      <c r="B334" s="251"/>
      <c r="C334" s="252"/>
      <c r="D334" s="206" t="s">
        <v>223</v>
      </c>
      <c r="E334" s="253" t="s">
        <v>21</v>
      </c>
      <c r="F334" s="254" t="s">
        <v>1374</v>
      </c>
      <c r="G334" s="252"/>
      <c r="H334" s="255">
        <v>1</v>
      </c>
      <c r="I334" s="256"/>
      <c r="J334" s="252"/>
      <c r="K334" s="252"/>
      <c r="L334" s="257"/>
      <c r="M334" s="258"/>
      <c r="N334" s="259"/>
      <c r="O334" s="259"/>
      <c r="P334" s="259"/>
      <c r="Q334" s="259"/>
      <c r="R334" s="259"/>
      <c r="S334" s="259"/>
      <c r="T334" s="260"/>
      <c r="AT334" s="261" t="s">
        <v>223</v>
      </c>
      <c r="AU334" s="261" t="s">
        <v>87</v>
      </c>
      <c r="AV334" s="14" t="s">
        <v>194</v>
      </c>
      <c r="AW334" s="14" t="s">
        <v>40</v>
      </c>
      <c r="AX334" s="14" t="s">
        <v>85</v>
      </c>
      <c r="AY334" s="261" t="s">
        <v>187</v>
      </c>
    </row>
    <row r="335" spans="2:65" s="1" customFormat="1" ht="16.5" customHeight="1">
      <c r="B335" s="41"/>
      <c r="C335" s="220" t="s">
        <v>675</v>
      </c>
      <c r="D335" s="220" t="s">
        <v>511</v>
      </c>
      <c r="E335" s="221" t="s">
        <v>2159</v>
      </c>
      <c r="F335" s="222" t="s">
        <v>2160</v>
      </c>
      <c r="G335" s="223" t="s">
        <v>192</v>
      </c>
      <c r="H335" s="224">
        <v>1</v>
      </c>
      <c r="I335" s="225"/>
      <c r="J335" s="226">
        <f>ROUND(I335*H335,2)</f>
        <v>0</v>
      </c>
      <c r="K335" s="222" t="s">
        <v>193</v>
      </c>
      <c r="L335" s="227"/>
      <c r="M335" s="228" t="s">
        <v>21</v>
      </c>
      <c r="N335" s="229" t="s">
        <v>48</v>
      </c>
      <c r="O335" s="42"/>
      <c r="P335" s="201">
        <f>O335*H335</f>
        <v>0</v>
      </c>
      <c r="Q335" s="201">
        <v>0.39500000000000002</v>
      </c>
      <c r="R335" s="201">
        <f>Q335*H335</f>
        <v>0.39500000000000002</v>
      </c>
      <c r="S335" s="201">
        <v>0</v>
      </c>
      <c r="T335" s="202">
        <f>S335*H335</f>
        <v>0</v>
      </c>
      <c r="AR335" s="24" t="s">
        <v>219</v>
      </c>
      <c r="AT335" s="24" t="s">
        <v>511</v>
      </c>
      <c r="AU335" s="24" t="s">
        <v>87</v>
      </c>
      <c r="AY335" s="24" t="s">
        <v>187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4" t="s">
        <v>85</v>
      </c>
      <c r="BK335" s="203">
        <f>ROUND(I335*H335,2)</f>
        <v>0</v>
      </c>
      <c r="BL335" s="24" t="s">
        <v>194</v>
      </c>
      <c r="BM335" s="24" t="s">
        <v>2161</v>
      </c>
    </row>
    <row r="336" spans="2:65" s="11" customFormat="1" ht="13.5">
      <c r="B336" s="204"/>
      <c r="C336" s="205"/>
      <c r="D336" s="206" t="s">
        <v>223</v>
      </c>
      <c r="E336" s="207" t="s">
        <v>21</v>
      </c>
      <c r="F336" s="208" t="s">
        <v>85</v>
      </c>
      <c r="G336" s="205"/>
      <c r="H336" s="209">
        <v>1</v>
      </c>
      <c r="I336" s="210"/>
      <c r="J336" s="205"/>
      <c r="K336" s="205"/>
      <c r="L336" s="211"/>
      <c r="M336" s="212"/>
      <c r="N336" s="213"/>
      <c r="O336" s="213"/>
      <c r="P336" s="213"/>
      <c r="Q336" s="213"/>
      <c r="R336" s="213"/>
      <c r="S336" s="213"/>
      <c r="T336" s="214"/>
      <c r="AT336" s="215" t="s">
        <v>223</v>
      </c>
      <c r="AU336" s="215" t="s">
        <v>87</v>
      </c>
      <c r="AV336" s="11" t="s">
        <v>87</v>
      </c>
      <c r="AW336" s="11" t="s">
        <v>40</v>
      </c>
      <c r="AX336" s="11" t="s">
        <v>77</v>
      </c>
      <c r="AY336" s="215" t="s">
        <v>187</v>
      </c>
    </row>
    <row r="337" spans="2:65" s="14" customFormat="1" ht="13.5">
      <c r="B337" s="251"/>
      <c r="C337" s="252"/>
      <c r="D337" s="206" t="s">
        <v>223</v>
      </c>
      <c r="E337" s="253" t="s">
        <v>21</v>
      </c>
      <c r="F337" s="254" t="s">
        <v>1374</v>
      </c>
      <c r="G337" s="252"/>
      <c r="H337" s="255">
        <v>1</v>
      </c>
      <c r="I337" s="256"/>
      <c r="J337" s="252"/>
      <c r="K337" s="252"/>
      <c r="L337" s="257"/>
      <c r="M337" s="258"/>
      <c r="N337" s="259"/>
      <c r="O337" s="259"/>
      <c r="P337" s="259"/>
      <c r="Q337" s="259"/>
      <c r="R337" s="259"/>
      <c r="S337" s="259"/>
      <c r="T337" s="260"/>
      <c r="AT337" s="261" t="s">
        <v>223</v>
      </c>
      <c r="AU337" s="261" t="s">
        <v>87</v>
      </c>
      <c r="AV337" s="14" t="s">
        <v>194</v>
      </c>
      <c r="AW337" s="14" t="s">
        <v>40</v>
      </c>
      <c r="AX337" s="14" t="s">
        <v>85</v>
      </c>
      <c r="AY337" s="261" t="s">
        <v>187</v>
      </c>
    </row>
    <row r="338" spans="2:65" s="1" customFormat="1" ht="16.5" customHeight="1">
      <c r="B338" s="41"/>
      <c r="C338" s="220" t="s">
        <v>679</v>
      </c>
      <c r="D338" s="220" t="s">
        <v>511</v>
      </c>
      <c r="E338" s="221" t="s">
        <v>2162</v>
      </c>
      <c r="F338" s="222" t="s">
        <v>2163</v>
      </c>
      <c r="G338" s="223" t="s">
        <v>192</v>
      </c>
      <c r="H338" s="224">
        <v>1</v>
      </c>
      <c r="I338" s="225"/>
      <c r="J338" s="226">
        <f>ROUND(I338*H338,2)</f>
        <v>0</v>
      </c>
      <c r="K338" s="222" t="s">
        <v>193</v>
      </c>
      <c r="L338" s="227"/>
      <c r="M338" s="228" t="s">
        <v>21</v>
      </c>
      <c r="N338" s="229" t="s">
        <v>48</v>
      </c>
      <c r="O338" s="42"/>
      <c r="P338" s="201">
        <f>O338*H338</f>
        <v>0</v>
      </c>
      <c r="Q338" s="201">
        <v>1.054</v>
      </c>
      <c r="R338" s="201">
        <f>Q338*H338</f>
        <v>1.054</v>
      </c>
      <c r="S338" s="201">
        <v>0</v>
      </c>
      <c r="T338" s="202">
        <f>S338*H338</f>
        <v>0</v>
      </c>
      <c r="AR338" s="24" t="s">
        <v>219</v>
      </c>
      <c r="AT338" s="24" t="s">
        <v>511</v>
      </c>
      <c r="AU338" s="24" t="s">
        <v>87</v>
      </c>
      <c r="AY338" s="24" t="s">
        <v>187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4" t="s">
        <v>85</v>
      </c>
      <c r="BK338" s="203">
        <f>ROUND(I338*H338,2)</f>
        <v>0</v>
      </c>
      <c r="BL338" s="24" t="s">
        <v>194</v>
      </c>
      <c r="BM338" s="24" t="s">
        <v>2164</v>
      </c>
    </row>
    <row r="339" spans="2:65" s="11" customFormat="1" ht="13.5">
      <c r="B339" s="204"/>
      <c r="C339" s="205"/>
      <c r="D339" s="206" t="s">
        <v>223</v>
      </c>
      <c r="E339" s="207" t="s">
        <v>21</v>
      </c>
      <c r="F339" s="208" t="s">
        <v>85</v>
      </c>
      <c r="G339" s="205"/>
      <c r="H339" s="209">
        <v>1</v>
      </c>
      <c r="I339" s="210"/>
      <c r="J339" s="205"/>
      <c r="K339" s="205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223</v>
      </c>
      <c r="AU339" s="215" t="s">
        <v>87</v>
      </c>
      <c r="AV339" s="11" t="s">
        <v>87</v>
      </c>
      <c r="AW339" s="11" t="s">
        <v>40</v>
      </c>
      <c r="AX339" s="11" t="s">
        <v>77</v>
      </c>
      <c r="AY339" s="215" t="s">
        <v>187</v>
      </c>
    </row>
    <row r="340" spans="2:65" s="14" customFormat="1" ht="13.5">
      <c r="B340" s="251"/>
      <c r="C340" s="252"/>
      <c r="D340" s="206" t="s">
        <v>223</v>
      </c>
      <c r="E340" s="253" t="s">
        <v>21</v>
      </c>
      <c r="F340" s="254" t="s">
        <v>1374</v>
      </c>
      <c r="G340" s="252"/>
      <c r="H340" s="255">
        <v>1</v>
      </c>
      <c r="I340" s="256"/>
      <c r="J340" s="252"/>
      <c r="K340" s="252"/>
      <c r="L340" s="257"/>
      <c r="M340" s="258"/>
      <c r="N340" s="259"/>
      <c r="O340" s="259"/>
      <c r="P340" s="259"/>
      <c r="Q340" s="259"/>
      <c r="R340" s="259"/>
      <c r="S340" s="259"/>
      <c r="T340" s="260"/>
      <c r="AT340" s="261" t="s">
        <v>223</v>
      </c>
      <c r="AU340" s="261" t="s">
        <v>87</v>
      </c>
      <c r="AV340" s="14" t="s">
        <v>194</v>
      </c>
      <c r="AW340" s="14" t="s">
        <v>40</v>
      </c>
      <c r="AX340" s="14" t="s">
        <v>85</v>
      </c>
      <c r="AY340" s="261" t="s">
        <v>187</v>
      </c>
    </row>
    <row r="341" spans="2:65" s="1" customFormat="1" ht="16.5" customHeight="1">
      <c r="B341" s="41"/>
      <c r="C341" s="220" t="s">
        <v>685</v>
      </c>
      <c r="D341" s="220" t="s">
        <v>511</v>
      </c>
      <c r="E341" s="221" t="s">
        <v>2165</v>
      </c>
      <c r="F341" s="222" t="s">
        <v>2166</v>
      </c>
      <c r="G341" s="223" t="s">
        <v>192</v>
      </c>
      <c r="H341" s="224">
        <v>5</v>
      </c>
      <c r="I341" s="225"/>
      <c r="J341" s="226">
        <f>ROUND(I341*H341,2)</f>
        <v>0</v>
      </c>
      <c r="K341" s="222" t="s">
        <v>193</v>
      </c>
      <c r="L341" s="227"/>
      <c r="M341" s="228" t="s">
        <v>21</v>
      </c>
      <c r="N341" s="229" t="s">
        <v>48</v>
      </c>
      <c r="O341" s="42"/>
      <c r="P341" s="201">
        <f>O341*H341</f>
        <v>0</v>
      </c>
      <c r="Q341" s="201">
        <v>0.34499999999999997</v>
      </c>
      <c r="R341" s="201">
        <f>Q341*H341</f>
        <v>1.7249999999999999</v>
      </c>
      <c r="S341" s="201">
        <v>0</v>
      </c>
      <c r="T341" s="202">
        <f>S341*H341</f>
        <v>0</v>
      </c>
      <c r="AR341" s="24" t="s">
        <v>219</v>
      </c>
      <c r="AT341" s="24" t="s">
        <v>511</v>
      </c>
      <c r="AU341" s="24" t="s">
        <v>87</v>
      </c>
      <c r="AY341" s="24" t="s">
        <v>187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4" t="s">
        <v>85</v>
      </c>
      <c r="BK341" s="203">
        <f>ROUND(I341*H341,2)</f>
        <v>0</v>
      </c>
      <c r="BL341" s="24" t="s">
        <v>194</v>
      </c>
      <c r="BM341" s="24" t="s">
        <v>2167</v>
      </c>
    </row>
    <row r="342" spans="2:65" s="11" customFormat="1" ht="13.5">
      <c r="B342" s="204"/>
      <c r="C342" s="205"/>
      <c r="D342" s="206" t="s">
        <v>223</v>
      </c>
      <c r="E342" s="207" t="s">
        <v>21</v>
      </c>
      <c r="F342" s="208" t="s">
        <v>207</v>
      </c>
      <c r="G342" s="205"/>
      <c r="H342" s="209">
        <v>5</v>
      </c>
      <c r="I342" s="210"/>
      <c r="J342" s="205"/>
      <c r="K342" s="205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223</v>
      </c>
      <c r="AU342" s="215" t="s">
        <v>87</v>
      </c>
      <c r="AV342" s="11" t="s">
        <v>87</v>
      </c>
      <c r="AW342" s="11" t="s">
        <v>40</v>
      </c>
      <c r="AX342" s="11" t="s">
        <v>77</v>
      </c>
      <c r="AY342" s="215" t="s">
        <v>187</v>
      </c>
    </row>
    <row r="343" spans="2:65" s="14" customFormat="1" ht="13.5">
      <c r="B343" s="251"/>
      <c r="C343" s="252"/>
      <c r="D343" s="206" t="s">
        <v>223</v>
      </c>
      <c r="E343" s="253" t="s">
        <v>21</v>
      </c>
      <c r="F343" s="254" t="s">
        <v>1374</v>
      </c>
      <c r="G343" s="252"/>
      <c r="H343" s="255">
        <v>5</v>
      </c>
      <c r="I343" s="256"/>
      <c r="J343" s="252"/>
      <c r="K343" s="252"/>
      <c r="L343" s="257"/>
      <c r="M343" s="258"/>
      <c r="N343" s="259"/>
      <c r="O343" s="259"/>
      <c r="P343" s="259"/>
      <c r="Q343" s="259"/>
      <c r="R343" s="259"/>
      <c r="S343" s="259"/>
      <c r="T343" s="260"/>
      <c r="AT343" s="261" t="s">
        <v>223</v>
      </c>
      <c r="AU343" s="261" t="s">
        <v>87</v>
      </c>
      <c r="AV343" s="14" t="s">
        <v>194</v>
      </c>
      <c r="AW343" s="14" t="s">
        <v>40</v>
      </c>
      <c r="AX343" s="14" t="s">
        <v>85</v>
      </c>
      <c r="AY343" s="261" t="s">
        <v>187</v>
      </c>
    </row>
    <row r="344" spans="2:65" s="1" customFormat="1" ht="16.5" customHeight="1">
      <c r="B344" s="41"/>
      <c r="C344" s="220" t="s">
        <v>689</v>
      </c>
      <c r="D344" s="220" t="s">
        <v>511</v>
      </c>
      <c r="E344" s="221" t="s">
        <v>2168</v>
      </c>
      <c r="F344" s="222" t="s">
        <v>2169</v>
      </c>
      <c r="G344" s="223" t="s">
        <v>192</v>
      </c>
      <c r="H344" s="224">
        <v>1</v>
      </c>
      <c r="I344" s="225"/>
      <c r="J344" s="226">
        <f>ROUND(I344*H344,2)</f>
        <v>0</v>
      </c>
      <c r="K344" s="222" t="s">
        <v>193</v>
      </c>
      <c r="L344" s="227"/>
      <c r="M344" s="228" t="s">
        <v>21</v>
      </c>
      <c r="N344" s="229" t="s">
        <v>48</v>
      </c>
      <c r="O344" s="42"/>
      <c r="P344" s="201">
        <f>O344*H344</f>
        <v>0</v>
      </c>
      <c r="Q344" s="201">
        <v>0.45500000000000002</v>
      </c>
      <c r="R344" s="201">
        <f>Q344*H344</f>
        <v>0.45500000000000002</v>
      </c>
      <c r="S344" s="201">
        <v>0</v>
      </c>
      <c r="T344" s="202">
        <f>S344*H344</f>
        <v>0</v>
      </c>
      <c r="AR344" s="24" t="s">
        <v>219</v>
      </c>
      <c r="AT344" s="24" t="s">
        <v>511</v>
      </c>
      <c r="AU344" s="24" t="s">
        <v>87</v>
      </c>
      <c r="AY344" s="24" t="s">
        <v>187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24" t="s">
        <v>85</v>
      </c>
      <c r="BK344" s="203">
        <f>ROUND(I344*H344,2)</f>
        <v>0</v>
      </c>
      <c r="BL344" s="24" t="s">
        <v>194</v>
      </c>
      <c r="BM344" s="24" t="s">
        <v>2170</v>
      </c>
    </row>
    <row r="345" spans="2:65" s="11" customFormat="1" ht="13.5">
      <c r="B345" s="204"/>
      <c r="C345" s="205"/>
      <c r="D345" s="206" t="s">
        <v>223</v>
      </c>
      <c r="E345" s="207" t="s">
        <v>21</v>
      </c>
      <c r="F345" s="208" t="s">
        <v>85</v>
      </c>
      <c r="G345" s="205"/>
      <c r="H345" s="209">
        <v>1</v>
      </c>
      <c r="I345" s="210"/>
      <c r="J345" s="205"/>
      <c r="K345" s="205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223</v>
      </c>
      <c r="AU345" s="215" t="s">
        <v>87</v>
      </c>
      <c r="AV345" s="11" t="s">
        <v>87</v>
      </c>
      <c r="AW345" s="11" t="s">
        <v>40</v>
      </c>
      <c r="AX345" s="11" t="s">
        <v>77</v>
      </c>
      <c r="AY345" s="215" t="s">
        <v>187</v>
      </c>
    </row>
    <row r="346" spans="2:65" s="14" customFormat="1" ht="13.5">
      <c r="B346" s="251"/>
      <c r="C346" s="252"/>
      <c r="D346" s="206" t="s">
        <v>223</v>
      </c>
      <c r="E346" s="253" t="s">
        <v>21</v>
      </c>
      <c r="F346" s="254" t="s">
        <v>1374</v>
      </c>
      <c r="G346" s="252"/>
      <c r="H346" s="255">
        <v>1</v>
      </c>
      <c r="I346" s="256"/>
      <c r="J346" s="252"/>
      <c r="K346" s="252"/>
      <c r="L346" s="257"/>
      <c r="M346" s="258"/>
      <c r="N346" s="259"/>
      <c r="O346" s="259"/>
      <c r="P346" s="259"/>
      <c r="Q346" s="259"/>
      <c r="R346" s="259"/>
      <c r="S346" s="259"/>
      <c r="T346" s="260"/>
      <c r="AT346" s="261" t="s">
        <v>223</v>
      </c>
      <c r="AU346" s="261" t="s">
        <v>87</v>
      </c>
      <c r="AV346" s="14" t="s">
        <v>194</v>
      </c>
      <c r="AW346" s="14" t="s">
        <v>40</v>
      </c>
      <c r="AX346" s="14" t="s">
        <v>85</v>
      </c>
      <c r="AY346" s="261" t="s">
        <v>187</v>
      </c>
    </row>
    <row r="347" spans="2:65" s="1" customFormat="1" ht="16.5" customHeight="1">
      <c r="B347" s="41"/>
      <c r="C347" s="220" t="s">
        <v>693</v>
      </c>
      <c r="D347" s="220" t="s">
        <v>511</v>
      </c>
      <c r="E347" s="221" t="s">
        <v>2171</v>
      </c>
      <c r="F347" s="222" t="s">
        <v>2172</v>
      </c>
      <c r="G347" s="223" t="s">
        <v>192</v>
      </c>
      <c r="H347" s="224">
        <v>1</v>
      </c>
      <c r="I347" s="225"/>
      <c r="J347" s="226">
        <f>ROUND(I347*H347,2)</f>
        <v>0</v>
      </c>
      <c r="K347" s="222" t="s">
        <v>193</v>
      </c>
      <c r="L347" s="227"/>
      <c r="M347" s="228" t="s">
        <v>21</v>
      </c>
      <c r="N347" s="229" t="s">
        <v>48</v>
      </c>
      <c r="O347" s="42"/>
      <c r="P347" s="201">
        <f>O347*H347</f>
        <v>0</v>
      </c>
      <c r="Q347" s="201">
        <v>0.505</v>
      </c>
      <c r="R347" s="201">
        <f>Q347*H347</f>
        <v>0.505</v>
      </c>
      <c r="S347" s="201">
        <v>0</v>
      </c>
      <c r="T347" s="202">
        <f>S347*H347</f>
        <v>0</v>
      </c>
      <c r="AR347" s="24" t="s">
        <v>219</v>
      </c>
      <c r="AT347" s="24" t="s">
        <v>511</v>
      </c>
      <c r="AU347" s="24" t="s">
        <v>87</v>
      </c>
      <c r="AY347" s="24" t="s">
        <v>187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24" t="s">
        <v>85</v>
      </c>
      <c r="BK347" s="203">
        <f>ROUND(I347*H347,2)</f>
        <v>0</v>
      </c>
      <c r="BL347" s="24" t="s">
        <v>194</v>
      </c>
      <c r="BM347" s="24" t="s">
        <v>2173</v>
      </c>
    </row>
    <row r="348" spans="2:65" s="11" customFormat="1" ht="13.5">
      <c r="B348" s="204"/>
      <c r="C348" s="205"/>
      <c r="D348" s="206" t="s">
        <v>223</v>
      </c>
      <c r="E348" s="207" t="s">
        <v>21</v>
      </c>
      <c r="F348" s="208" t="s">
        <v>85</v>
      </c>
      <c r="G348" s="205"/>
      <c r="H348" s="209">
        <v>1</v>
      </c>
      <c r="I348" s="210"/>
      <c r="J348" s="205"/>
      <c r="K348" s="205"/>
      <c r="L348" s="211"/>
      <c r="M348" s="212"/>
      <c r="N348" s="213"/>
      <c r="O348" s="213"/>
      <c r="P348" s="213"/>
      <c r="Q348" s="213"/>
      <c r="R348" s="213"/>
      <c r="S348" s="213"/>
      <c r="T348" s="214"/>
      <c r="AT348" s="215" t="s">
        <v>223</v>
      </c>
      <c r="AU348" s="215" t="s">
        <v>87</v>
      </c>
      <c r="AV348" s="11" t="s">
        <v>87</v>
      </c>
      <c r="AW348" s="11" t="s">
        <v>40</v>
      </c>
      <c r="AX348" s="11" t="s">
        <v>77</v>
      </c>
      <c r="AY348" s="215" t="s">
        <v>187</v>
      </c>
    </row>
    <row r="349" spans="2:65" s="14" customFormat="1" ht="13.5">
      <c r="B349" s="251"/>
      <c r="C349" s="252"/>
      <c r="D349" s="206" t="s">
        <v>223</v>
      </c>
      <c r="E349" s="253" t="s">
        <v>21</v>
      </c>
      <c r="F349" s="254" t="s">
        <v>1374</v>
      </c>
      <c r="G349" s="252"/>
      <c r="H349" s="255">
        <v>1</v>
      </c>
      <c r="I349" s="256"/>
      <c r="J349" s="252"/>
      <c r="K349" s="252"/>
      <c r="L349" s="257"/>
      <c r="M349" s="258"/>
      <c r="N349" s="259"/>
      <c r="O349" s="259"/>
      <c r="P349" s="259"/>
      <c r="Q349" s="259"/>
      <c r="R349" s="259"/>
      <c r="S349" s="259"/>
      <c r="T349" s="260"/>
      <c r="AT349" s="261" t="s">
        <v>223</v>
      </c>
      <c r="AU349" s="261" t="s">
        <v>87</v>
      </c>
      <c r="AV349" s="14" t="s">
        <v>194</v>
      </c>
      <c r="AW349" s="14" t="s">
        <v>40</v>
      </c>
      <c r="AX349" s="14" t="s">
        <v>85</v>
      </c>
      <c r="AY349" s="261" t="s">
        <v>187</v>
      </c>
    </row>
    <row r="350" spans="2:65" s="1" customFormat="1" ht="16.5" customHeight="1">
      <c r="B350" s="41"/>
      <c r="C350" s="220" t="s">
        <v>697</v>
      </c>
      <c r="D350" s="220" t="s">
        <v>511</v>
      </c>
      <c r="E350" s="221" t="s">
        <v>2174</v>
      </c>
      <c r="F350" s="222" t="s">
        <v>2175</v>
      </c>
      <c r="G350" s="223" t="s">
        <v>192</v>
      </c>
      <c r="H350" s="224">
        <v>7</v>
      </c>
      <c r="I350" s="225"/>
      <c r="J350" s="226">
        <f>ROUND(I350*H350,2)</f>
        <v>0</v>
      </c>
      <c r="K350" s="222" t="s">
        <v>193</v>
      </c>
      <c r="L350" s="227"/>
      <c r="M350" s="228" t="s">
        <v>21</v>
      </c>
      <c r="N350" s="229" t="s">
        <v>48</v>
      </c>
      <c r="O350" s="42"/>
      <c r="P350" s="201">
        <f>O350*H350</f>
        <v>0</v>
      </c>
      <c r="Q350" s="201">
        <v>0.47</v>
      </c>
      <c r="R350" s="201">
        <f>Q350*H350</f>
        <v>3.29</v>
      </c>
      <c r="S350" s="201">
        <v>0</v>
      </c>
      <c r="T350" s="202">
        <f>S350*H350</f>
        <v>0</v>
      </c>
      <c r="AR350" s="24" t="s">
        <v>219</v>
      </c>
      <c r="AT350" s="24" t="s">
        <v>511</v>
      </c>
      <c r="AU350" s="24" t="s">
        <v>87</v>
      </c>
      <c r="AY350" s="24" t="s">
        <v>187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24" t="s">
        <v>85</v>
      </c>
      <c r="BK350" s="203">
        <f>ROUND(I350*H350,2)</f>
        <v>0</v>
      </c>
      <c r="BL350" s="24" t="s">
        <v>194</v>
      </c>
      <c r="BM350" s="24" t="s">
        <v>2176</v>
      </c>
    </row>
    <row r="351" spans="2:65" s="11" customFormat="1" ht="13.5">
      <c r="B351" s="204"/>
      <c r="C351" s="205"/>
      <c r="D351" s="206" t="s">
        <v>223</v>
      </c>
      <c r="E351" s="207" t="s">
        <v>21</v>
      </c>
      <c r="F351" s="208" t="s">
        <v>215</v>
      </c>
      <c r="G351" s="205"/>
      <c r="H351" s="209">
        <v>7</v>
      </c>
      <c r="I351" s="210"/>
      <c r="J351" s="205"/>
      <c r="K351" s="205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223</v>
      </c>
      <c r="AU351" s="215" t="s">
        <v>87</v>
      </c>
      <c r="AV351" s="11" t="s">
        <v>87</v>
      </c>
      <c r="AW351" s="11" t="s">
        <v>40</v>
      </c>
      <c r="AX351" s="11" t="s">
        <v>77</v>
      </c>
      <c r="AY351" s="215" t="s">
        <v>187</v>
      </c>
    </row>
    <row r="352" spans="2:65" s="14" customFormat="1" ht="13.5">
      <c r="B352" s="251"/>
      <c r="C352" s="252"/>
      <c r="D352" s="206" t="s">
        <v>223</v>
      </c>
      <c r="E352" s="253" t="s">
        <v>21</v>
      </c>
      <c r="F352" s="254" t="s">
        <v>1374</v>
      </c>
      <c r="G352" s="252"/>
      <c r="H352" s="255">
        <v>7</v>
      </c>
      <c r="I352" s="256"/>
      <c r="J352" s="252"/>
      <c r="K352" s="252"/>
      <c r="L352" s="257"/>
      <c r="M352" s="258"/>
      <c r="N352" s="259"/>
      <c r="O352" s="259"/>
      <c r="P352" s="259"/>
      <c r="Q352" s="259"/>
      <c r="R352" s="259"/>
      <c r="S352" s="259"/>
      <c r="T352" s="260"/>
      <c r="AT352" s="261" t="s">
        <v>223</v>
      </c>
      <c r="AU352" s="261" t="s">
        <v>87</v>
      </c>
      <c r="AV352" s="14" t="s">
        <v>194</v>
      </c>
      <c r="AW352" s="14" t="s">
        <v>40</v>
      </c>
      <c r="AX352" s="14" t="s">
        <v>85</v>
      </c>
      <c r="AY352" s="261" t="s">
        <v>187</v>
      </c>
    </row>
    <row r="353" spans="2:65" s="1" customFormat="1" ht="16.5" customHeight="1">
      <c r="B353" s="41"/>
      <c r="C353" s="220" t="s">
        <v>700</v>
      </c>
      <c r="D353" s="220" t="s">
        <v>511</v>
      </c>
      <c r="E353" s="221" t="s">
        <v>2177</v>
      </c>
      <c r="F353" s="222" t="s">
        <v>2178</v>
      </c>
      <c r="G353" s="223" t="s">
        <v>192</v>
      </c>
      <c r="H353" s="224">
        <v>18</v>
      </c>
      <c r="I353" s="225"/>
      <c r="J353" s="226">
        <f>ROUND(I353*H353,2)</f>
        <v>0</v>
      </c>
      <c r="K353" s="222" t="s">
        <v>193</v>
      </c>
      <c r="L353" s="227"/>
      <c r="M353" s="228" t="s">
        <v>21</v>
      </c>
      <c r="N353" s="229" t="s">
        <v>48</v>
      </c>
      <c r="O353" s="42"/>
      <c r="P353" s="201">
        <f>O353*H353</f>
        <v>0</v>
      </c>
      <c r="Q353" s="201">
        <v>2E-3</v>
      </c>
      <c r="R353" s="201">
        <f>Q353*H353</f>
        <v>3.6000000000000004E-2</v>
      </c>
      <c r="S353" s="201">
        <v>0</v>
      </c>
      <c r="T353" s="202">
        <f>S353*H353</f>
        <v>0</v>
      </c>
      <c r="AR353" s="24" t="s">
        <v>219</v>
      </c>
      <c r="AT353" s="24" t="s">
        <v>511</v>
      </c>
      <c r="AU353" s="24" t="s">
        <v>87</v>
      </c>
      <c r="AY353" s="24" t="s">
        <v>187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24" t="s">
        <v>85</v>
      </c>
      <c r="BK353" s="203">
        <f>ROUND(I353*H353,2)</f>
        <v>0</v>
      </c>
      <c r="BL353" s="24" t="s">
        <v>194</v>
      </c>
      <c r="BM353" s="24" t="s">
        <v>2179</v>
      </c>
    </row>
    <row r="354" spans="2:65" s="11" customFormat="1" ht="13.5">
      <c r="B354" s="204"/>
      <c r="C354" s="205"/>
      <c r="D354" s="206" t="s">
        <v>223</v>
      </c>
      <c r="E354" s="207" t="s">
        <v>21</v>
      </c>
      <c r="F354" s="208" t="s">
        <v>269</v>
      </c>
      <c r="G354" s="205"/>
      <c r="H354" s="209">
        <v>18</v>
      </c>
      <c r="I354" s="210"/>
      <c r="J354" s="205"/>
      <c r="K354" s="205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223</v>
      </c>
      <c r="AU354" s="215" t="s">
        <v>87</v>
      </c>
      <c r="AV354" s="11" t="s">
        <v>87</v>
      </c>
      <c r="AW354" s="11" t="s">
        <v>40</v>
      </c>
      <c r="AX354" s="11" t="s">
        <v>77</v>
      </c>
      <c r="AY354" s="215" t="s">
        <v>187</v>
      </c>
    </row>
    <row r="355" spans="2:65" s="14" customFormat="1" ht="13.5">
      <c r="B355" s="251"/>
      <c r="C355" s="252"/>
      <c r="D355" s="206" t="s">
        <v>223</v>
      </c>
      <c r="E355" s="253" t="s">
        <v>21</v>
      </c>
      <c r="F355" s="254" t="s">
        <v>1374</v>
      </c>
      <c r="G355" s="252"/>
      <c r="H355" s="255">
        <v>18</v>
      </c>
      <c r="I355" s="256"/>
      <c r="J355" s="252"/>
      <c r="K355" s="252"/>
      <c r="L355" s="257"/>
      <c r="M355" s="258"/>
      <c r="N355" s="259"/>
      <c r="O355" s="259"/>
      <c r="P355" s="259"/>
      <c r="Q355" s="259"/>
      <c r="R355" s="259"/>
      <c r="S355" s="259"/>
      <c r="T355" s="260"/>
      <c r="AT355" s="261" t="s">
        <v>223</v>
      </c>
      <c r="AU355" s="261" t="s">
        <v>87</v>
      </c>
      <c r="AV355" s="14" t="s">
        <v>194</v>
      </c>
      <c r="AW355" s="14" t="s">
        <v>40</v>
      </c>
      <c r="AX355" s="14" t="s">
        <v>85</v>
      </c>
      <c r="AY355" s="261" t="s">
        <v>187</v>
      </c>
    </row>
    <row r="356" spans="2:65" s="1" customFormat="1" ht="16.5" customHeight="1">
      <c r="B356" s="41"/>
      <c r="C356" s="220" t="s">
        <v>704</v>
      </c>
      <c r="D356" s="220" t="s">
        <v>511</v>
      </c>
      <c r="E356" s="221" t="s">
        <v>2180</v>
      </c>
      <c r="F356" s="222" t="s">
        <v>2181</v>
      </c>
      <c r="G356" s="223" t="s">
        <v>192</v>
      </c>
      <c r="H356" s="224">
        <v>3</v>
      </c>
      <c r="I356" s="225"/>
      <c r="J356" s="226">
        <f>ROUND(I356*H356,2)</f>
        <v>0</v>
      </c>
      <c r="K356" s="222" t="s">
        <v>193</v>
      </c>
      <c r="L356" s="227"/>
      <c r="M356" s="228" t="s">
        <v>21</v>
      </c>
      <c r="N356" s="229" t="s">
        <v>48</v>
      </c>
      <c r="O356" s="42"/>
      <c r="P356" s="201">
        <f>O356*H356</f>
        <v>0</v>
      </c>
      <c r="Q356" s="201">
        <v>2E-3</v>
      </c>
      <c r="R356" s="201">
        <f>Q356*H356</f>
        <v>6.0000000000000001E-3</v>
      </c>
      <c r="S356" s="201">
        <v>0</v>
      </c>
      <c r="T356" s="202">
        <f>S356*H356</f>
        <v>0</v>
      </c>
      <c r="AR356" s="24" t="s">
        <v>219</v>
      </c>
      <c r="AT356" s="24" t="s">
        <v>511</v>
      </c>
      <c r="AU356" s="24" t="s">
        <v>87</v>
      </c>
      <c r="AY356" s="24" t="s">
        <v>187</v>
      </c>
      <c r="BE356" s="203">
        <f>IF(N356="základní",J356,0)</f>
        <v>0</v>
      </c>
      <c r="BF356" s="203">
        <f>IF(N356="snížená",J356,0)</f>
        <v>0</v>
      </c>
      <c r="BG356" s="203">
        <f>IF(N356="zákl. přenesená",J356,0)</f>
        <v>0</v>
      </c>
      <c r="BH356" s="203">
        <f>IF(N356="sníž. přenesená",J356,0)</f>
        <v>0</v>
      </c>
      <c r="BI356" s="203">
        <f>IF(N356="nulová",J356,0)</f>
        <v>0</v>
      </c>
      <c r="BJ356" s="24" t="s">
        <v>85</v>
      </c>
      <c r="BK356" s="203">
        <f>ROUND(I356*H356,2)</f>
        <v>0</v>
      </c>
      <c r="BL356" s="24" t="s">
        <v>194</v>
      </c>
      <c r="BM356" s="24" t="s">
        <v>2182</v>
      </c>
    </row>
    <row r="357" spans="2:65" s="11" customFormat="1" ht="13.5">
      <c r="B357" s="204"/>
      <c r="C357" s="205"/>
      <c r="D357" s="206" t="s">
        <v>223</v>
      </c>
      <c r="E357" s="207" t="s">
        <v>21</v>
      </c>
      <c r="F357" s="208" t="s">
        <v>199</v>
      </c>
      <c r="G357" s="205"/>
      <c r="H357" s="209">
        <v>3</v>
      </c>
      <c r="I357" s="210"/>
      <c r="J357" s="205"/>
      <c r="K357" s="205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223</v>
      </c>
      <c r="AU357" s="215" t="s">
        <v>87</v>
      </c>
      <c r="AV357" s="11" t="s">
        <v>87</v>
      </c>
      <c r="AW357" s="11" t="s">
        <v>40</v>
      </c>
      <c r="AX357" s="11" t="s">
        <v>77</v>
      </c>
      <c r="AY357" s="215" t="s">
        <v>187</v>
      </c>
    </row>
    <row r="358" spans="2:65" s="14" customFormat="1" ht="13.5">
      <c r="B358" s="251"/>
      <c r="C358" s="252"/>
      <c r="D358" s="206" t="s">
        <v>223</v>
      </c>
      <c r="E358" s="253" t="s">
        <v>21</v>
      </c>
      <c r="F358" s="254" t="s">
        <v>1374</v>
      </c>
      <c r="G358" s="252"/>
      <c r="H358" s="255">
        <v>3</v>
      </c>
      <c r="I358" s="256"/>
      <c r="J358" s="252"/>
      <c r="K358" s="252"/>
      <c r="L358" s="257"/>
      <c r="M358" s="258"/>
      <c r="N358" s="259"/>
      <c r="O358" s="259"/>
      <c r="P358" s="259"/>
      <c r="Q358" s="259"/>
      <c r="R358" s="259"/>
      <c r="S358" s="259"/>
      <c r="T358" s="260"/>
      <c r="AT358" s="261" t="s">
        <v>223</v>
      </c>
      <c r="AU358" s="261" t="s">
        <v>87</v>
      </c>
      <c r="AV358" s="14" t="s">
        <v>194</v>
      </c>
      <c r="AW358" s="14" t="s">
        <v>40</v>
      </c>
      <c r="AX358" s="14" t="s">
        <v>85</v>
      </c>
      <c r="AY358" s="261" t="s">
        <v>187</v>
      </c>
    </row>
    <row r="359" spans="2:65" s="1" customFormat="1" ht="16.5" customHeight="1">
      <c r="B359" s="41"/>
      <c r="C359" s="192" t="s">
        <v>708</v>
      </c>
      <c r="D359" s="192" t="s">
        <v>189</v>
      </c>
      <c r="E359" s="193" t="s">
        <v>2183</v>
      </c>
      <c r="F359" s="194" t="s">
        <v>2184</v>
      </c>
      <c r="G359" s="195" t="s">
        <v>202</v>
      </c>
      <c r="H359" s="196">
        <v>5.54</v>
      </c>
      <c r="I359" s="197"/>
      <c r="J359" s="198">
        <f>ROUND(I359*H359,2)</f>
        <v>0</v>
      </c>
      <c r="K359" s="194" t="s">
        <v>193</v>
      </c>
      <c r="L359" s="61"/>
      <c r="M359" s="199" t="s">
        <v>21</v>
      </c>
      <c r="N359" s="200" t="s">
        <v>48</v>
      </c>
      <c r="O359" s="42"/>
      <c r="P359" s="201">
        <f>O359*H359</f>
        <v>0</v>
      </c>
      <c r="Q359" s="201">
        <v>0.10519000000000001</v>
      </c>
      <c r="R359" s="201">
        <f>Q359*H359</f>
        <v>0.58275260000000006</v>
      </c>
      <c r="S359" s="201">
        <v>0</v>
      </c>
      <c r="T359" s="202">
        <f>S359*H359</f>
        <v>0</v>
      </c>
      <c r="AR359" s="24" t="s">
        <v>194</v>
      </c>
      <c r="AT359" s="24" t="s">
        <v>189</v>
      </c>
      <c r="AU359" s="24" t="s">
        <v>87</v>
      </c>
      <c r="AY359" s="24" t="s">
        <v>187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24" t="s">
        <v>85</v>
      </c>
      <c r="BK359" s="203">
        <f>ROUND(I359*H359,2)</f>
        <v>0</v>
      </c>
      <c r="BL359" s="24" t="s">
        <v>194</v>
      </c>
      <c r="BM359" s="24" t="s">
        <v>2185</v>
      </c>
    </row>
    <row r="360" spans="2:65" s="11" customFormat="1" ht="13.5">
      <c r="B360" s="204"/>
      <c r="C360" s="205"/>
      <c r="D360" s="206" t="s">
        <v>223</v>
      </c>
      <c r="E360" s="207" t="s">
        <v>21</v>
      </c>
      <c r="F360" s="208" t="s">
        <v>2186</v>
      </c>
      <c r="G360" s="205"/>
      <c r="H360" s="209">
        <v>5.54</v>
      </c>
      <c r="I360" s="210"/>
      <c r="J360" s="205"/>
      <c r="K360" s="205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223</v>
      </c>
      <c r="AU360" s="215" t="s">
        <v>87</v>
      </c>
      <c r="AV360" s="11" t="s">
        <v>87</v>
      </c>
      <c r="AW360" s="11" t="s">
        <v>40</v>
      </c>
      <c r="AX360" s="11" t="s">
        <v>77</v>
      </c>
      <c r="AY360" s="215" t="s">
        <v>187</v>
      </c>
    </row>
    <row r="361" spans="2:65" s="14" customFormat="1" ht="13.5">
      <c r="B361" s="251"/>
      <c r="C361" s="252"/>
      <c r="D361" s="206" t="s">
        <v>223</v>
      </c>
      <c r="E361" s="253" t="s">
        <v>21</v>
      </c>
      <c r="F361" s="254" t="s">
        <v>1374</v>
      </c>
      <c r="G361" s="252"/>
      <c r="H361" s="255">
        <v>5.54</v>
      </c>
      <c r="I361" s="256"/>
      <c r="J361" s="252"/>
      <c r="K361" s="252"/>
      <c r="L361" s="257"/>
      <c r="M361" s="258"/>
      <c r="N361" s="259"/>
      <c r="O361" s="259"/>
      <c r="P361" s="259"/>
      <c r="Q361" s="259"/>
      <c r="R361" s="259"/>
      <c r="S361" s="259"/>
      <c r="T361" s="260"/>
      <c r="AT361" s="261" t="s">
        <v>223</v>
      </c>
      <c r="AU361" s="261" t="s">
        <v>87</v>
      </c>
      <c r="AV361" s="14" t="s">
        <v>194</v>
      </c>
      <c r="AW361" s="14" t="s">
        <v>40</v>
      </c>
      <c r="AX361" s="14" t="s">
        <v>85</v>
      </c>
      <c r="AY361" s="261" t="s">
        <v>187</v>
      </c>
    </row>
    <row r="362" spans="2:65" s="1" customFormat="1" ht="16.5" customHeight="1">
      <c r="B362" s="41"/>
      <c r="C362" s="192" t="s">
        <v>712</v>
      </c>
      <c r="D362" s="192" t="s">
        <v>189</v>
      </c>
      <c r="E362" s="193" t="s">
        <v>2187</v>
      </c>
      <c r="F362" s="194" t="s">
        <v>2188</v>
      </c>
      <c r="G362" s="195" t="s">
        <v>192</v>
      </c>
      <c r="H362" s="196">
        <v>4</v>
      </c>
      <c r="I362" s="197"/>
      <c r="J362" s="198">
        <f>ROUND(I362*H362,2)</f>
        <v>0</v>
      </c>
      <c r="K362" s="194" t="s">
        <v>193</v>
      </c>
      <c r="L362" s="61"/>
      <c r="M362" s="199" t="s">
        <v>21</v>
      </c>
      <c r="N362" s="200" t="s">
        <v>48</v>
      </c>
      <c r="O362" s="42"/>
      <c r="P362" s="201">
        <f>O362*H362</f>
        <v>0</v>
      </c>
      <c r="Q362" s="201">
        <v>2.6148799999999999</v>
      </c>
      <c r="R362" s="201">
        <f>Q362*H362</f>
        <v>10.459519999999999</v>
      </c>
      <c r="S362" s="201">
        <v>0</v>
      </c>
      <c r="T362" s="202">
        <f>S362*H362</f>
        <v>0</v>
      </c>
      <c r="AR362" s="24" t="s">
        <v>194</v>
      </c>
      <c r="AT362" s="24" t="s">
        <v>189</v>
      </c>
      <c r="AU362" s="24" t="s">
        <v>87</v>
      </c>
      <c r="AY362" s="24" t="s">
        <v>187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24" t="s">
        <v>85</v>
      </c>
      <c r="BK362" s="203">
        <f>ROUND(I362*H362,2)</f>
        <v>0</v>
      </c>
      <c r="BL362" s="24" t="s">
        <v>194</v>
      </c>
      <c r="BM362" s="24" t="s">
        <v>2189</v>
      </c>
    </row>
    <row r="363" spans="2:65" s="11" customFormat="1" ht="13.5">
      <c r="B363" s="204"/>
      <c r="C363" s="205"/>
      <c r="D363" s="206" t="s">
        <v>223</v>
      </c>
      <c r="E363" s="207" t="s">
        <v>21</v>
      </c>
      <c r="F363" s="208" t="s">
        <v>2053</v>
      </c>
      <c r="G363" s="205"/>
      <c r="H363" s="209">
        <v>4</v>
      </c>
      <c r="I363" s="210"/>
      <c r="J363" s="205"/>
      <c r="K363" s="205"/>
      <c r="L363" s="211"/>
      <c r="M363" s="212"/>
      <c r="N363" s="213"/>
      <c r="O363" s="213"/>
      <c r="P363" s="213"/>
      <c r="Q363" s="213"/>
      <c r="R363" s="213"/>
      <c r="S363" s="213"/>
      <c r="T363" s="214"/>
      <c r="AT363" s="215" t="s">
        <v>223</v>
      </c>
      <c r="AU363" s="215" t="s">
        <v>87</v>
      </c>
      <c r="AV363" s="11" t="s">
        <v>87</v>
      </c>
      <c r="AW363" s="11" t="s">
        <v>40</v>
      </c>
      <c r="AX363" s="11" t="s">
        <v>77</v>
      </c>
      <c r="AY363" s="215" t="s">
        <v>187</v>
      </c>
    </row>
    <row r="364" spans="2:65" s="14" customFormat="1" ht="13.5">
      <c r="B364" s="251"/>
      <c r="C364" s="252"/>
      <c r="D364" s="206" t="s">
        <v>223</v>
      </c>
      <c r="E364" s="253" t="s">
        <v>21</v>
      </c>
      <c r="F364" s="254" t="s">
        <v>1374</v>
      </c>
      <c r="G364" s="252"/>
      <c r="H364" s="255">
        <v>4</v>
      </c>
      <c r="I364" s="256"/>
      <c r="J364" s="252"/>
      <c r="K364" s="252"/>
      <c r="L364" s="257"/>
      <c r="M364" s="258"/>
      <c r="N364" s="259"/>
      <c r="O364" s="259"/>
      <c r="P364" s="259"/>
      <c r="Q364" s="259"/>
      <c r="R364" s="259"/>
      <c r="S364" s="259"/>
      <c r="T364" s="260"/>
      <c r="AT364" s="261" t="s">
        <v>223</v>
      </c>
      <c r="AU364" s="261" t="s">
        <v>87</v>
      </c>
      <c r="AV364" s="14" t="s">
        <v>194</v>
      </c>
      <c r="AW364" s="14" t="s">
        <v>40</v>
      </c>
      <c r="AX364" s="14" t="s">
        <v>85</v>
      </c>
      <c r="AY364" s="261" t="s">
        <v>187</v>
      </c>
    </row>
    <row r="365" spans="2:65" s="1" customFormat="1" ht="16.5" customHeight="1">
      <c r="B365" s="41"/>
      <c r="C365" s="220" t="s">
        <v>716</v>
      </c>
      <c r="D365" s="220" t="s">
        <v>511</v>
      </c>
      <c r="E365" s="221" t="s">
        <v>2190</v>
      </c>
      <c r="F365" s="222" t="s">
        <v>2191</v>
      </c>
      <c r="G365" s="223" t="s">
        <v>192</v>
      </c>
      <c r="H365" s="224">
        <v>4</v>
      </c>
      <c r="I365" s="225"/>
      <c r="J365" s="226">
        <f>ROUND(I365*H365,2)</f>
        <v>0</v>
      </c>
      <c r="K365" s="222" t="s">
        <v>193</v>
      </c>
      <c r="L365" s="227"/>
      <c r="M365" s="228" t="s">
        <v>21</v>
      </c>
      <c r="N365" s="229" t="s">
        <v>48</v>
      </c>
      <c r="O365" s="42"/>
      <c r="P365" s="201">
        <f>O365*H365</f>
        <v>0</v>
      </c>
      <c r="Q365" s="201">
        <v>2.4700000000000002</v>
      </c>
      <c r="R365" s="201">
        <f>Q365*H365</f>
        <v>9.8800000000000008</v>
      </c>
      <c r="S365" s="201">
        <v>0</v>
      </c>
      <c r="T365" s="202">
        <f>S365*H365</f>
        <v>0</v>
      </c>
      <c r="AR365" s="24" t="s">
        <v>219</v>
      </c>
      <c r="AT365" s="24" t="s">
        <v>511</v>
      </c>
      <c r="AU365" s="24" t="s">
        <v>87</v>
      </c>
      <c r="AY365" s="24" t="s">
        <v>187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85</v>
      </c>
      <c r="BK365" s="203">
        <f>ROUND(I365*H365,2)</f>
        <v>0</v>
      </c>
      <c r="BL365" s="24" t="s">
        <v>194</v>
      </c>
      <c r="BM365" s="24" t="s">
        <v>2192</v>
      </c>
    </row>
    <row r="366" spans="2:65" s="11" customFormat="1" ht="13.5">
      <c r="B366" s="204"/>
      <c r="C366" s="205"/>
      <c r="D366" s="206" t="s">
        <v>223</v>
      </c>
      <c r="E366" s="207" t="s">
        <v>21</v>
      </c>
      <c r="F366" s="208" t="s">
        <v>194</v>
      </c>
      <c r="G366" s="205"/>
      <c r="H366" s="209">
        <v>4</v>
      </c>
      <c r="I366" s="210"/>
      <c r="J366" s="205"/>
      <c r="K366" s="205"/>
      <c r="L366" s="211"/>
      <c r="M366" s="212"/>
      <c r="N366" s="213"/>
      <c r="O366" s="213"/>
      <c r="P366" s="213"/>
      <c r="Q366" s="213"/>
      <c r="R366" s="213"/>
      <c r="S366" s="213"/>
      <c r="T366" s="214"/>
      <c r="AT366" s="215" t="s">
        <v>223</v>
      </c>
      <c r="AU366" s="215" t="s">
        <v>87</v>
      </c>
      <c r="AV366" s="11" t="s">
        <v>87</v>
      </c>
      <c r="AW366" s="11" t="s">
        <v>40</v>
      </c>
      <c r="AX366" s="11" t="s">
        <v>85</v>
      </c>
      <c r="AY366" s="215" t="s">
        <v>187</v>
      </c>
    </row>
    <row r="367" spans="2:65" s="1" customFormat="1" ht="16.5" customHeight="1">
      <c r="B367" s="41"/>
      <c r="C367" s="220" t="s">
        <v>720</v>
      </c>
      <c r="D367" s="220" t="s">
        <v>511</v>
      </c>
      <c r="E367" s="221" t="s">
        <v>2193</v>
      </c>
      <c r="F367" s="222" t="s">
        <v>2194</v>
      </c>
      <c r="G367" s="223" t="s">
        <v>192</v>
      </c>
      <c r="H367" s="224">
        <v>1</v>
      </c>
      <c r="I367" s="225"/>
      <c r="J367" s="226">
        <f>ROUND(I367*H367,2)</f>
        <v>0</v>
      </c>
      <c r="K367" s="222" t="s">
        <v>193</v>
      </c>
      <c r="L367" s="227"/>
      <c r="M367" s="228" t="s">
        <v>21</v>
      </c>
      <c r="N367" s="229" t="s">
        <v>48</v>
      </c>
      <c r="O367" s="42"/>
      <c r="P367" s="201">
        <f>O367*H367</f>
        <v>0</v>
      </c>
      <c r="Q367" s="201">
        <v>0.43</v>
      </c>
      <c r="R367" s="201">
        <f>Q367*H367</f>
        <v>0.43</v>
      </c>
      <c r="S367" s="201">
        <v>0</v>
      </c>
      <c r="T367" s="202">
        <f>S367*H367</f>
        <v>0</v>
      </c>
      <c r="AR367" s="24" t="s">
        <v>219</v>
      </c>
      <c r="AT367" s="24" t="s">
        <v>511</v>
      </c>
      <c r="AU367" s="24" t="s">
        <v>87</v>
      </c>
      <c r="AY367" s="24" t="s">
        <v>187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24" t="s">
        <v>85</v>
      </c>
      <c r="BK367" s="203">
        <f>ROUND(I367*H367,2)</f>
        <v>0</v>
      </c>
      <c r="BL367" s="24" t="s">
        <v>194</v>
      </c>
      <c r="BM367" s="24" t="s">
        <v>2195</v>
      </c>
    </row>
    <row r="368" spans="2:65" s="11" customFormat="1" ht="13.5">
      <c r="B368" s="204"/>
      <c r="C368" s="205"/>
      <c r="D368" s="206" t="s">
        <v>223</v>
      </c>
      <c r="E368" s="207" t="s">
        <v>21</v>
      </c>
      <c r="F368" s="208" t="s">
        <v>85</v>
      </c>
      <c r="G368" s="205"/>
      <c r="H368" s="209">
        <v>1</v>
      </c>
      <c r="I368" s="210"/>
      <c r="J368" s="205"/>
      <c r="K368" s="205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223</v>
      </c>
      <c r="AU368" s="215" t="s">
        <v>87</v>
      </c>
      <c r="AV368" s="11" t="s">
        <v>87</v>
      </c>
      <c r="AW368" s="11" t="s">
        <v>40</v>
      </c>
      <c r="AX368" s="11" t="s">
        <v>77</v>
      </c>
      <c r="AY368" s="215" t="s">
        <v>187</v>
      </c>
    </row>
    <row r="369" spans="2:65" s="14" customFormat="1" ht="13.5">
      <c r="B369" s="251"/>
      <c r="C369" s="252"/>
      <c r="D369" s="206" t="s">
        <v>223</v>
      </c>
      <c r="E369" s="253" t="s">
        <v>21</v>
      </c>
      <c r="F369" s="254" t="s">
        <v>1374</v>
      </c>
      <c r="G369" s="252"/>
      <c r="H369" s="255">
        <v>1</v>
      </c>
      <c r="I369" s="256"/>
      <c r="J369" s="252"/>
      <c r="K369" s="252"/>
      <c r="L369" s="257"/>
      <c r="M369" s="258"/>
      <c r="N369" s="259"/>
      <c r="O369" s="259"/>
      <c r="P369" s="259"/>
      <c r="Q369" s="259"/>
      <c r="R369" s="259"/>
      <c r="S369" s="259"/>
      <c r="T369" s="260"/>
      <c r="AT369" s="261" t="s">
        <v>223</v>
      </c>
      <c r="AU369" s="261" t="s">
        <v>87</v>
      </c>
      <c r="AV369" s="14" t="s">
        <v>194</v>
      </c>
      <c r="AW369" s="14" t="s">
        <v>40</v>
      </c>
      <c r="AX369" s="14" t="s">
        <v>85</v>
      </c>
      <c r="AY369" s="261" t="s">
        <v>187</v>
      </c>
    </row>
    <row r="370" spans="2:65" s="1" customFormat="1" ht="16.5" customHeight="1">
      <c r="B370" s="41"/>
      <c r="C370" s="192" t="s">
        <v>724</v>
      </c>
      <c r="D370" s="192" t="s">
        <v>189</v>
      </c>
      <c r="E370" s="193" t="s">
        <v>2196</v>
      </c>
      <c r="F370" s="194" t="s">
        <v>2197</v>
      </c>
      <c r="G370" s="195" t="s">
        <v>192</v>
      </c>
      <c r="H370" s="196">
        <v>4</v>
      </c>
      <c r="I370" s="197"/>
      <c r="J370" s="198">
        <f>ROUND(I370*H370,2)</f>
        <v>0</v>
      </c>
      <c r="K370" s="194" t="s">
        <v>193</v>
      </c>
      <c r="L370" s="61"/>
      <c r="M370" s="199" t="s">
        <v>21</v>
      </c>
      <c r="N370" s="200" t="s">
        <v>48</v>
      </c>
      <c r="O370" s="42"/>
      <c r="P370" s="201">
        <f>O370*H370</f>
        <v>0</v>
      </c>
      <c r="Q370" s="201">
        <v>0.14494000000000001</v>
      </c>
      <c r="R370" s="201">
        <f>Q370*H370</f>
        <v>0.57976000000000005</v>
      </c>
      <c r="S370" s="201">
        <v>0</v>
      </c>
      <c r="T370" s="202">
        <f>S370*H370</f>
        <v>0</v>
      </c>
      <c r="AR370" s="24" t="s">
        <v>194</v>
      </c>
      <c r="AT370" s="24" t="s">
        <v>189</v>
      </c>
      <c r="AU370" s="24" t="s">
        <v>87</v>
      </c>
      <c r="AY370" s="24" t="s">
        <v>187</v>
      </c>
      <c r="BE370" s="203">
        <f>IF(N370="základní",J370,0)</f>
        <v>0</v>
      </c>
      <c r="BF370" s="203">
        <f>IF(N370="snížená",J370,0)</f>
        <v>0</v>
      </c>
      <c r="BG370" s="203">
        <f>IF(N370="zákl. přenesená",J370,0)</f>
        <v>0</v>
      </c>
      <c r="BH370" s="203">
        <f>IF(N370="sníž. přenesená",J370,0)</f>
        <v>0</v>
      </c>
      <c r="BI370" s="203">
        <f>IF(N370="nulová",J370,0)</f>
        <v>0</v>
      </c>
      <c r="BJ370" s="24" t="s">
        <v>85</v>
      </c>
      <c r="BK370" s="203">
        <f>ROUND(I370*H370,2)</f>
        <v>0</v>
      </c>
      <c r="BL370" s="24" t="s">
        <v>194</v>
      </c>
      <c r="BM370" s="24" t="s">
        <v>2198</v>
      </c>
    </row>
    <row r="371" spans="2:65" s="11" customFormat="1" ht="13.5">
      <c r="B371" s="204"/>
      <c r="C371" s="205"/>
      <c r="D371" s="206" t="s">
        <v>223</v>
      </c>
      <c r="E371" s="207" t="s">
        <v>21</v>
      </c>
      <c r="F371" s="208" t="s">
        <v>2053</v>
      </c>
      <c r="G371" s="205"/>
      <c r="H371" s="209">
        <v>4</v>
      </c>
      <c r="I371" s="210"/>
      <c r="J371" s="205"/>
      <c r="K371" s="205"/>
      <c r="L371" s="211"/>
      <c r="M371" s="212"/>
      <c r="N371" s="213"/>
      <c r="O371" s="213"/>
      <c r="P371" s="213"/>
      <c r="Q371" s="213"/>
      <c r="R371" s="213"/>
      <c r="S371" s="213"/>
      <c r="T371" s="214"/>
      <c r="AT371" s="215" t="s">
        <v>223</v>
      </c>
      <c r="AU371" s="215" t="s">
        <v>87</v>
      </c>
      <c r="AV371" s="11" t="s">
        <v>87</v>
      </c>
      <c r="AW371" s="11" t="s">
        <v>40</v>
      </c>
      <c r="AX371" s="11" t="s">
        <v>77</v>
      </c>
      <c r="AY371" s="215" t="s">
        <v>187</v>
      </c>
    </row>
    <row r="372" spans="2:65" s="14" customFormat="1" ht="13.5">
      <c r="B372" s="251"/>
      <c r="C372" s="252"/>
      <c r="D372" s="206" t="s">
        <v>223</v>
      </c>
      <c r="E372" s="253" t="s">
        <v>21</v>
      </c>
      <c r="F372" s="254" t="s">
        <v>1374</v>
      </c>
      <c r="G372" s="252"/>
      <c r="H372" s="255">
        <v>4</v>
      </c>
      <c r="I372" s="256"/>
      <c r="J372" s="252"/>
      <c r="K372" s="252"/>
      <c r="L372" s="257"/>
      <c r="M372" s="258"/>
      <c r="N372" s="259"/>
      <c r="O372" s="259"/>
      <c r="P372" s="259"/>
      <c r="Q372" s="259"/>
      <c r="R372" s="259"/>
      <c r="S372" s="259"/>
      <c r="T372" s="260"/>
      <c r="AT372" s="261" t="s">
        <v>223</v>
      </c>
      <c r="AU372" s="261" t="s">
        <v>87</v>
      </c>
      <c r="AV372" s="14" t="s">
        <v>194</v>
      </c>
      <c r="AW372" s="14" t="s">
        <v>40</v>
      </c>
      <c r="AX372" s="14" t="s">
        <v>85</v>
      </c>
      <c r="AY372" s="261" t="s">
        <v>187</v>
      </c>
    </row>
    <row r="373" spans="2:65" s="1" customFormat="1" ht="16.5" customHeight="1">
      <c r="B373" s="41"/>
      <c r="C373" s="220" t="s">
        <v>728</v>
      </c>
      <c r="D373" s="220" t="s">
        <v>511</v>
      </c>
      <c r="E373" s="221" t="s">
        <v>2199</v>
      </c>
      <c r="F373" s="222" t="s">
        <v>2200</v>
      </c>
      <c r="G373" s="223" t="s">
        <v>192</v>
      </c>
      <c r="H373" s="224">
        <v>4</v>
      </c>
      <c r="I373" s="225"/>
      <c r="J373" s="226">
        <f>ROUND(I373*H373,2)</f>
        <v>0</v>
      </c>
      <c r="K373" s="222" t="s">
        <v>193</v>
      </c>
      <c r="L373" s="227"/>
      <c r="M373" s="228" t="s">
        <v>21</v>
      </c>
      <c r="N373" s="229" t="s">
        <v>48</v>
      </c>
      <c r="O373" s="42"/>
      <c r="P373" s="201">
        <f>O373*H373</f>
        <v>0</v>
      </c>
      <c r="Q373" s="201">
        <v>9.7000000000000003E-2</v>
      </c>
      <c r="R373" s="201">
        <f>Q373*H373</f>
        <v>0.38800000000000001</v>
      </c>
      <c r="S373" s="201">
        <v>0</v>
      </c>
      <c r="T373" s="202">
        <f>S373*H373</f>
        <v>0</v>
      </c>
      <c r="AR373" s="24" t="s">
        <v>219</v>
      </c>
      <c r="AT373" s="24" t="s">
        <v>511</v>
      </c>
      <c r="AU373" s="24" t="s">
        <v>87</v>
      </c>
      <c r="AY373" s="24" t="s">
        <v>187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24" t="s">
        <v>85</v>
      </c>
      <c r="BK373" s="203">
        <f>ROUND(I373*H373,2)</f>
        <v>0</v>
      </c>
      <c r="BL373" s="24" t="s">
        <v>194</v>
      </c>
      <c r="BM373" s="24" t="s">
        <v>2201</v>
      </c>
    </row>
    <row r="374" spans="2:65" s="11" customFormat="1" ht="13.5">
      <c r="B374" s="204"/>
      <c r="C374" s="205"/>
      <c r="D374" s="206" t="s">
        <v>223</v>
      </c>
      <c r="E374" s="207" t="s">
        <v>21</v>
      </c>
      <c r="F374" s="208" t="s">
        <v>194</v>
      </c>
      <c r="G374" s="205"/>
      <c r="H374" s="209">
        <v>4</v>
      </c>
      <c r="I374" s="210"/>
      <c r="J374" s="205"/>
      <c r="K374" s="205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223</v>
      </c>
      <c r="AU374" s="215" t="s">
        <v>87</v>
      </c>
      <c r="AV374" s="11" t="s">
        <v>87</v>
      </c>
      <c r="AW374" s="11" t="s">
        <v>40</v>
      </c>
      <c r="AX374" s="11" t="s">
        <v>77</v>
      </c>
      <c r="AY374" s="215" t="s">
        <v>187</v>
      </c>
    </row>
    <row r="375" spans="2:65" s="14" customFormat="1" ht="13.5">
      <c r="B375" s="251"/>
      <c r="C375" s="252"/>
      <c r="D375" s="206" t="s">
        <v>223</v>
      </c>
      <c r="E375" s="253" t="s">
        <v>21</v>
      </c>
      <c r="F375" s="254" t="s">
        <v>1374</v>
      </c>
      <c r="G375" s="252"/>
      <c r="H375" s="255">
        <v>4</v>
      </c>
      <c r="I375" s="256"/>
      <c r="J375" s="252"/>
      <c r="K375" s="252"/>
      <c r="L375" s="257"/>
      <c r="M375" s="258"/>
      <c r="N375" s="259"/>
      <c r="O375" s="259"/>
      <c r="P375" s="259"/>
      <c r="Q375" s="259"/>
      <c r="R375" s="259"/>
      <c r="S375" s="259"/>
      <c r="T375" s="260"/>
      <c r="AT375" s="261" t="s">
        <v>223</v>
      </c>
      <c r="AU375" s="261" t="s">
        <v>87</v>
      </c>
      <c r="AV375" s="14" t="s">
        <v>194</v>
      </c>
      <c r="AW375" s="14" t="s">
        <v>40</v>
      </c>
      <c r="AX375" s="14" t="s">
        <v>85</v>
      </c>
      <c r="AY375" s="261" t="s">
        <v>187</v>
      </c>
    </row>
    <row r="376" spans="2:65" s="1" customFormat="1" ht="16.5" customHeight="1">
      <c r="B376" s="41"/>
      <c r="C376" s="220" t="s">
        <v>732</v>
      </c>
      <c r="D376" s="220" t="s">
        <v>511</v>
      </c>
      <c r="E376" s="221" t="s">
        <v>2202</v>
      </c>
      <c r="F376" s="222" t="s">
        <v>2203</v>
      </c>
      <c r="G376" s="223" t="s">
        <v>192</v>
      </c>
      <c r="H376" s="224">
        <v>4</v>
      </c>
      <c r="I376" s="225"/>
      <c r="J376" s="226">
        <f>ROUND(I376*H376,2)</f>
        <v>0</v>
      </c>
      <c r="K376" s="222" t="s">
        <v>193</v>
      </c>
      <c r="L376" s="227"/>
      <c r="M376" s="228" t="s">
        <v>21</v>
      </c>
      <c r="N376" s="229" t="s">
        <v>48</v>
      </c>
      <c r="O376" s="42"/>
      <c r="P376" s="201">
        <f>O376*H376</f>
        <v>0</v>
      </c>
      <c r="Q376" s="201">
        <v>0.111</v>
      </c>
      <c r="R376" s="201">
        <f>Q376*H376</f>
        <v>0.44400000000000001</v>
      </c>
      <c r="S376" s="201">
        <v>0</v>
      </c>
      <c r="T376" s="202">
        <f>S376*H376</f>
        <v>0</v>
      </c>
      <c r="AR376" s="24" t="s">
        <v>219</v>
      </c>
      <c r="AT376" s="24" t="s">
        <v>511</v>
      </c>
      <c r="AU376" s="24" t="s">
        <v>87</v>
      </c>
      <c r="AY376" s="24" t="s">
        <v>187</v>
      </c>
      <c r="BE376" s="203">
        <f>IF(N376="základní",J376,0)</f>
        <v>0</v>
      </c>
      <c r="BF376" s="203">
        <f>IF(N376="snížená",J376,0)</f>
        <v>0</v>
      </c>
      <c r="BG376" s="203">
        <f>IF(N376="zákl. přenesená",J376,0)</f>
        <v>0</v>
      </c>
      <c r="BH376" s="203">
        <f>IF(N376="sníž. přenesená",J376,0)</f>
        <v>0</v>
      </c>
      <c r="BI376" s="203">
        <f>IF(N376="nulová",J376,0)</f>
        <v>0</v>
      </c>
      <c r="BJ376" s="24" t="s">
        <v>85</v>
      </c>
      <c r="BK376" s="203">
        <f>ROUND(I376*H376,2)</f>
        <v>0</v>
      </c>
      <c r="BL376" s="24" t="s">
        <v>194</v>
      </c>
      <c r="BM376" s="24" t="s">
        <v>2204</v>
      </c>
    </row>
    <row r="377" spans="2:65" s="11" customFormat="1" ht="13.5">
      <c r="B377" s="204"/>
      <c r="C377" s="205"/>
      <c r="D377" s="206" t="s">
        <v>223</v>
      </c>
      <c r="E377" s="207" t="s">
        <v>21</v>
      </c>
      <c r="F377" s="208" t="s">
        <v>194</v>
      </c>
      <c r="G377" s="205"/>
      <c r="H377" s="209">
        <v>4</v>
      </c>
      <c r="I377" s="210"/>
      <c r="J377" s="205"/>
      <c r="K377" s="205"/>
      <c r="L377" s="211"/>
      <c r="M377" s="212"/>
      <c r="N377" s="213"/>
      <c r="O377" s="213"/>
      <c r="P377" s="213"/>
      <c r="Q377" s="213"/>
      <c r="R377" s="213"/>
      <c r="S377" s="213"/>
      <c r="T377" s="214"/>
      <c r="AT377" s="215" t="s">
        <v>223</v>
      </c>
      <c r="AU377" s="215" t="s">
        <v>87</v>
      </c>
      <c r="AV377" s="11" t="s">
        <v>87</v>
      </c>
      <c r="AW377" s="11" t="s">
        <v>40</v>
      </c>
      <c r="AX377" s="11" t="s">
        <v>77</v>
      </c>
      <c r="AY377" s="215" t="s">
        <v>187</v>
      </c>
    </row>
    <row r="378" spans="2:65" s="14" customFormat="1" ht="13.5">
      <c r="B378" s="251"/>
      <c r="C378" s="252"/>
      <c r="D378" s="206" t="s">
        <v>223</v>
      </c>
      <c r="E378" s="253" t="s">
        <v>21</v>
      </c>
      <c r="F378" s="254" t="s">
        <v>1374</v>
      </c>
      <c r="G378" s="252"/>
      <c r="H378" s="255">
        <v>4</v>
      </c>
      <c r="I378" s="256"/>
      <c r="J378" s="252"/>
      <c r="K378" s="252"/>
      <c r="L378" s="257"/>
      <c r="M378" s="258"/>
      <c r="N378" s="259"/>
      <c r="O378" s="259"/>
      <c r="P378" s="259"/>
      <c r="Q378" s="259"/>
      <c r="R378" s="259"/>
      <c r="S378" s="259"/>
      <c r="T378" s="260"/>
      <c r="AT378" s="261" t="s">
        <v>223</v>
      </c>
      <c r="AU378" s="261" t="s">
        <v>87</v>
      </c>
      <c r="AV378" s="14" t="s">
        <v>194</v>
      </c>
      <c r="AW378" s="14" t="s">
        <v>40</v>
      </c>
      <c r="AX378" s="14" t="s">
        <v>85</v>
      </c>
      <c r="AY378" s="261" t="s">
        <v>187</v>
      </c>
    </row>
    <row r="379" spans="2:65" s="1" customFormat="1" ht="16.5" customHeight="1">
      <c r="B379" s="41"/>
      <c r="C379" s="220" t="s">
        <v>736</v>
      </c>
      <c r="D379" s="220" t="s">
        <v>511</v>
      </c>
      <c r="E379" s="221" t="s">
        <v>2205</v>
      </c>
      <c r="F379" s="222" t="s">
        <v>2206</v>
      </c>
      <c r="G379" s="223" t="s">
        <v>192</v>
      </c>
      <c r="H379" s="224">
        <v>4</v>
      </c>
      <c r="I379" s="225"/>
      <c r="J379" s="226">
        <f>ROUND(I379*H379,2)</f>
        <v>0</v>
      </c>
      <c r="K379" s="222" t="s">
        <v>193</v>
      </c>
      <c r="L379" s="227"/>
      <c r="M379" s="228" t="s">
        <v>21</v>
      </c>
      <c r="N379" s="229" t="s">
        <v>48</v>
      </c>
      <c r="O379" s="42"/>
      <c r="P379" s="201">
        <f>O379*H379</f>
        <v>0</v>
      </c>
      <c r="Q379" s="201">
        <v>5.7000000000000002E-2</v>
      </c>
      <c r="R379" s="201">
        <f>Q379*H379</f>
        <v>0.22800000000000001</v>
      </c>
      <c r="S379" s="201">
        <v>0</v>
      </c>
      <c r="T379" s="202">
        <f>S379*H379</f>
        <v>0</v>
      </c>
      <c r="AR379" s="24" t="s">
        <v>219</v>
      </c>
      <c r="AT379" s="24" t="s">
        <v>511</v>
      </c>
      <c r="AU379" s="24" t="s">
        <v>87</v>
      </c>
      <c r="AY379" s="24" t="s">
        <v>187</v>
      </c>
      <c r="BE379" s="203">
        <f>IF(N379="základní",J379,0)</f>
        <v>0</v>
      </c>
      <c r="BF379" s="203">
        <f>IF(N379="snížená",J379,0)</f>
        <v>0</v>
      </c>
      <c r="BG379" s="203">
        <f>IF(N379="zákl. přenesená",J379,0)</f>
        <v>0</v>
      </c>
      <c r="BH379" s="203">
        <f>IF(N379="sníž. přenesená",J379,0)</f>
        <v>0</v>
      </c>
      <c r="BI379" s="203">
        <f>IF(N379="nulová",J379,0)</f>
        <v>0</v>
      </c>
      <c r="BJ379" s="24" t="s">
        <v>85</v>
      </c>
      <c r="BK379" s="203">
        <f>ROUND(I379*H379,2)</f>
        <v>0</v>
      </c>
      <c r="BL379" s="24" t="s">
        <v>194</v>
      </c>
      <c r="BM379" s="24" t="s">
        <v>2207</v>
      </c>
    </row>
    <row r="380" spans="2:65" s="11" customFormat="1" ht="13.5">
      <c r="B380" s="204"/>
      <c r="C380" s="205"/>
      <c r="D380" s="206" t="s">
        <v>223</v>
      </c>
      <c r="E380" s="207" t="s">
        <v>21</v>
      </c>
      <c r="F380" s="208" t="s">
        <v>194</v>
      </c>
      <c r="G380" s="205"/>
      <c r="H380" s="209">
        <v>4</v>
      </c>
      <c r="I380" s="210"/>
      <c r="J380" s="205"/>
      <c r="K380" s="205"/>
      <c r="L380" s="211"/>
      <c r="M380" s="212"/>
      <c r="N380" s="213"/>
      <c r="O380" s="213"/>
      <c r="P380" s="213"/>
      <c r="Q380" s="213"/>
      <c r="R380" s="213"/>
      <c r="S380" s="213"/>
      <c r="T380" s="214"/>
      <c r="AT380" s="215" t="s">
        <v>223</v>
      </c>
      <c r="AU380" s="215" t="s">
        <v>87</v>
      </c>
      <c r="AV380" s="11" t="s">
        <v>87</v>
      </c>
      <c r="AW380" s="11" t="s">
        <v>40</v>
      </c>
      <c r="AX380" s="11" t="s">
        <v>77</v>
      </c>
      <c r="AY380" s="215" t="s">
        <v>187</v>
      </c>
    </row>
    <row r="381" spans="2:65" s="14" customFormat="1" ht="13.5">
      <c r="B381" s="251"/>
      <c r="C381" s="252"/>
      <c r="D381" s="206" t="s">
        <v>223</v>
      </c>
      <c r="E381" s="253" t="s">
        <v>21</v>
      </c>
      <c r="F381" s="254" t="s">
        <v>1374</v>
      </c>
      <c r="G381" s="252"/>
      <c r="H381" s="255">
        <v>4</v>
      </c>
      <c r="I381" s="256"/>
      <c r="J381" s="252"/>
      <c r="K381" s="252"/>
      <c r="L381" s="257"/>
      <c r="M381" s="258"/>
      <c r="N381" s="259"/>
      <c r="O381" s="259"/>
      <c r="P381" s="259"/>
      <c r="Q381" s="259"/>
      <c r="R381" s="259"/>
      <c r="S381" s="259"/>
      <c r="T381" s="260"/>
      <c r="AT381" s="261" t="s">
        <v>223</v>
      </c>
      <c r="AU381" s="261" t="s">
        <v>87</v>
      </c>
      <c r="AV381" s="14" t="s">
        <v>194</v>
      </c>
      <c r="AW381" s="14" t="s">
        <v>40</v>
      </c>
      <c r="AX381" s="14" t="s">
        <v>85</v>
      </c>
      <c r="AY381" s="261" t="s">
        <v>187</v>
      </c>
    </row>
    <row r="382" spans="2:65" s="1" customFormat="1" ht="16.5" customHeight="1">
      <c r="B382" s="41"/>
      <c r="C382" s="220" t="s">
        <v>740</v>
      </c>
      <c r="D382" s="220" t="s">
        <v>511</v>
      </c>
      <c r="E382" s="221" t="s">
        <v>2208</v>
      </c>
      <c r="F382" s="222" t="s">
        <v>2209</v>
      </c>
      <c r="G382" s="223" t="s">
        <v>192</v>
      </c>
      <c r="H382" s="224">
        <v>4</v>
      </c>
      <c r="I382" s="225"/>
      <c r="J382" s="226">
        <f>ROUND(I382*H382,2)</f>
        <v>0</v>
      </c>
      <c r="K382" s="222" t="s">
        <v>193</v>
      </c>
      <c r="L382" s="227"/>
      <c r="M382" s="228" t="s">
        <v>21</v>
      </c>
      <c r="N382" s="229" t="s">
        <v>48</v>
      </c>
      <c r="O382" s="42"/>
      <c r="P382" s="201">
        <f>O382*H382</f>
        <v>0</v>
      </c>
      <c r="Q382" s="201">
        <v>2.7E-2</v>
      </c>
      <c r="R382" s="201">
        <f>Q382*H382</f>
        <v>0.108</v>
      </c>
      <c r="S382" s="201">
        <v>0</v>
      </c>
      <c r="T382" s="202">
        <f>S382*H382</f>
        <v>0</v>
      </c>
      <c r="AR382" s="24" t="s">
        <v>219</v>
      </c>
      <c r="AT382" s="24" t="s">
        <v>511</v>
      </c>
      <c r="AU382" s="24" t="s">
        <v>87</v>
      </c>
      <c r="AY382" s="24" t="s">
        <v>187</v>
      </c>
      <c r="BE382" s="203">
        <f>IF(N382="základní",J382,0)</f>
        <v>0</v>
      </c>
      <c r="BF382" s="203">
        <f>IF(N382="snížená",J382,0)</f>
        <v>0</v>
      </c>
      <c r="BG382" s="203">
        <f>IF(N382="zákl. přenesená",J382,0)</f>
        <v>0</v>
      </c>
      <c r="BH382" s="203">
        <f>IF(N382="sníž. přenesená",J382,0)</f>
        <v>0</v>
      </c>
      <c r="BI382" s="203">
        <f>IF(N382="nulová",J382,0)</f>
        <v>0</v>
      </c>
      <c r="BJ382" s="24" t="s">
        <v>85</v>
      </c>
      <c r="BK382" s="203">
        <f>ROUND(I382*H382,2)</f>
        <v>0</v>
      </c>
      <c r="BL382" s="24" t="s">
        <v>194</v>
      </c>
      <c r="BM382" s="24" t="s">
        <v>2210</v>
      </c>
    </row>
    <row r="383" spans="2:65" s="11" customFormat="1" ht="13.5">
      <c r="B383" s="204"/>
      <c r="C383" s="205"/>
      <c r="D383" s="206" t="s">
        <v>223</v>
      </c>
      <c r="E383" s="207" t="s">
        <v>21</v>
      </c>
      <c r="F383" s="208" t="s">
        <v>194</v>
      </c>
      <c r="G383" s="205"/>
      <c r="H383" s="209">
        <v>4</v>
      </c>
      <c r="I383" s="210"/>
      <c r="J383" s="205"/>
      <c r="K383" s="205"/>
      <c r="L383" s="211"/>
      <c r="M383" s="212"/>
      <c r="N383" s="213"/>
      <c r="O383" s="213"/>
      <c r="P383" s="213"/>
      <c r="Q383" s="213"/>
      <c r="R383" s="213"/>
      <c r="S383" s="213"/>
      <c r="T383" s="214"/>
      <c r="AT383" s="215" t="s">
        <v>223</v>
      </c>
      <c r="AU383" s="215" t="s">
        <v>87</v>
      </c>
      <c r="AV383" s="11" t="s">
        <v>87</v>
      </c>
      <c r="AW383" s="11" t="s">
        <v>40</v>
      </c>
      <c r="AX383" s="11" t="s">
        <v>77</v>
      </c>
      <c r="AY383" s="215" t="s">
        <v>187</v>
      </c>
    </row>
    <row r="384" spans="2:65" s="14" customFormat="1" ht="13.5">
      <c r="B384" s="251"/>
      <c r="C384" s="252"/>
      <c r="D384" s="206" t="s">
        <v>223</v>
      </c>
      <c r="E384" s="253" t="s">
        <v>21</v>
      </c>
      <c r="F384" s="254" t="s">
        <v>1374</v>
      </c>
      <c r="G384" s="252"/>
      <c r="H384" s="255">
        <v>4</v>
      </c>
      <c r="I384" s="256"/>
      <c r="J384" s="252"/>
      <c r="K384" s="252"/>
      <c r="L384" s="257"/>
      <c r="M384" s="258"/>
      <c r="N384" s="259"/>
      <c r="O384" s="259"/>
      <c r="P384" s="259"/>
      <c r="Q384" s="259"/>
      <c r="R384" s="259"/>
      <c r="S384" s="259"/>
      <c r="T384" s="260"/>
      <c r="AT384" s="261" t="s">
        <v>223</v>
      </c>
      <c r="AU384" s="261" t="s">
        <v>87</v>
      </c>
      <c r="AV384" s="14" t="s">
        <v>194</v>
      </c>
      <c r="AW384" s="14" t="s">
        <v>40</v>
      </c>
      <c r="AX384" s="14" t="s">
        <v>85</v>
      </c>
      <c r="AY384" s="261" t="s">
        <v>187</v>
      </c>
    </row>
    <row r="385" spans="2:65" s="1" customFormat="1" ht="16.5" customHeight="1">
      <c r="B385" s="41"/>
      <c r="C385" s="220" t="s">
        <v>744</v>
      </c>
      <c r="D385" s="220" t="s">
        <v>511</v>
      </c>
      <c r="E385" s="221" t="s">
        <v>2211</v>
      </c>
      <c r="F385" s="222" t="s">
        <v>2212</v>
      </c>
      <c r="G385" s="223" t="s">
        <v>192</v>
      </c>
      <c r="H385" s="224">
        <v>4</v>
      </c>
      <c r="I385" s="225"/>
      <c r="J385" s="226">
        <f>ROUND(I385*H385,2)</f>
        <v>0</v>
      </c>
      <c r="K385" s="222" t="s">
        <v>193</v>
      </c>
      <c r="L385" s="227"/>
      <c r="M385" s="228" t="s">
        <v>21</v>
      </c>
      <c r="N385" s="229" t="s">
        <v>48</v>
      </c>
      <c r="O385" s="42"/>
      <c r="P385" s="201">
        <f>O385*H385</f>
        <v>0</v>
      </c>
      <c r="Q385" s="201">
        <v>6.0000000000000001E-3</v>
      </c>
      <c r="R385" s="201">
        <f>Q385*H385</f>
        <v>2.4E-2</v>
      </c>
      <c r="S385" s="201">
        <v>0</v>
      </c>
      <c r="T385" s="202">
        <f>S385*H385</f>
        <v>0</v>
      </c>
      <c r="AR385" s="24" t="s">
        <v>219</v>
      </c>
      <c r="AT385" s="24" t="s">
        <v>511</v>
      </c>
      <c r="AU385" s="24" t="s">
        <v>87</v>
      </c>
      <c r="AY385" s="24" t="s">
        <v>187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4" t="s">
        <v>85</v>
      </c>
      <c r="BK385" s="203">
        <f>ROUND(I385*H385,2)</f>
        <v>0</v>
      </c>
      <c r="BL385" s="24" t="s">
        <v>194</v>
      </c>
      <c r="BM385" s="24" t="s">
        <v>2213</v>
      </c>
    </row>
    <row r="386" spans="2:65" s="11" customFormat="1" ht="13.5">
      <c r="B386" s="204"/>
      <c r="C386" s="205"/>
      <c r="D386" s="206" t="s">
        <v>223</v>
      </c>
      <c r="E386" s="207" t="s">
        <v>21</v>
      </c>
      <c r="F386" s="208" t="s">
        <v>194</v>
      </c>
      <c r="G386" s="205"/>
      <c r="H386" s="209">
        <v>4</v>
      </c>
      <c r="I386" s="210"/>
      <c r="J386" s="205"/>
      <c r="K386" s="205"/>
      <c r="L386" s="211"/>
      <c r="M386" s="212"/>
      <c r="N386" s="213"/>
      <c r="O386" s="213"/>
      <c r="P386" s="213"/>
      <c r="Q386" s="213"/>
      <c r="R386" s="213"/>
      <c r="S386" s="213"/>
      <c r="T386" s="214"/>
      <c r="AT386" s="215" t="s">
        <v>223</v>
      </c>
      <c r="AU386" s="215" t="s">
        <v>87</v>
      </c>
      <c r="AV386" s="11" t="s">
        <v>87</v>
      </c>
      <c r="AW386" s="11" t="s">
        <v>40</v>
      </c>
      <c r="AX386" s="11" t="s">
        <v>77</v>
      </c>
      <c r="AY386" s="215" t="s">
        <v>187</v>
      </c>
    </row>
    <row r="387" spans="2:65" s="14" customFormat="1" ht="13.5">
      <c r="B387" s="251"/>
      <c r="C387" s="252"/>
      <c r="D387" s="206" t="s">
        <v>223</v>
      </c>
      <c r="E387" s="253" t="s">
        <v>21</v>
      </c>
      <c r="F387" s="254" t="s">
        <v>1374</v>
      </c>
      <c r="G387" s="252"/>
      <c r="H387" s="255">
        <v>4</v>
      </c>
      <c r="I387" s="256"/>
      <c r="J387" s="252"/>
      <c r="K387" s="252"/>
      <c r="L387" s="257"/>
      <c r="M387" s="258"/>
      <c r="N387" s="259"/>
      <c r="O387" s="259"/>
      <c r="P387" s="259"/>
      <c r="Q387" s="259"/>
      <c r="R387" s="259"/>
      <c r="S387" s="259"/>
      <c r="T387" s="260"/>
      <c r="AT387" s="261" t="s">
        <v>223</v>
      </c>
      <c r="AU387" s="261" t="s">
        <v>87</v>
      </c>
      <c r="AV387" s="14" t="s">
        <v>194</v>
      </c>
      <c r="AW387" s="14" t="s">
        <v>40</v>
      </c>
      <c r="AX387" s="14" t="s">
        <v>85</v>
      </c>
      <c r="AY387" s="261" t="s">
        <v>187</v>
      </c>
    </row>
    <row r="388" spans="2:65" s="1" customFormat="1" ht="25.5" customHeight="1">
      <c r="B388" s="41"/>
      <c r="C388" s="192" t="s">
        <v>748</v>
      </c>
      <c r="D388" s="192" t="s">
        <v>189</v>
      </c>
      <c r="E388" s="193" t="s">
        <v>1734</v>
      </c>
      <c r="F388" s="194" t="s">
        <v>1735</v>
      </c>
      <c r="G388" s="195" t="s">
        <v>192</v>
      </c>
      <c r="H388" s="196">
        <v>4</v>
      </c>
      <c r="I388" s="197"/>
      <c r="J388" s="198">
        <f>ROUND(I388*H388,2)</f>
        <v>0</v>
      </c>
      <c r="K388" s="194" t="s">
        <v>193</v>
      </c>
      <c r="L388" s="61"/>
      <c r="M388" s="199" t="s">
        <v>21</v>
      </c>
      <c r="N388" s="200" t="s">
        <v>48</v>
      </c>
      <c r="O388" s="42"/>
      <c r="P388" s="201">
        <f>O388*H388</f>
        <v>0</v>
      </c>
      <c r="Q388" s="201">
        <v>0.21734000000000001</v>
      </c>
      <c r="R388" s="201">
        <f>Q388*H388</f>
        <v>0.86936000000000002</v>
      </c>
      <c r="S388" s="201">
        <v>0</v>
      </c>
      <c r="T388" s="202">
        <f>S388*H388</f>
        <v>0</v>
      </c>
      <c r="AR388" s="24" t="s">
        <v>194</v>
      </c>
      <c r="AT388" s="24" t="s">
        <v>189</v>
      </c>
      <c r="AU388" s="24" t="s">
        <v>87</v>
      </c>
      <c r="AY388" s="24" t="s">
        <v>187</v>
      </c>
      <c r="BE388" s="203">
        <f>IF(N388="základní",J388,0)</f>
        <v>0</v>
      </c>
      <c r="BF388" s="203">
        <f>IF(N388="snížená",J388,0)</f>
        <v>0</v>
      </c>
      <c r="BG388" s="203">
        <f>IF(N388="zákl. přenesená",J388,0)</f>
        <v>0</v>
      </c>
      <c r="BH388" s="203">
        <f>IF(N388="sníž. přenesená",J388,0)</f>
        <v>0</v>
      </c>
      <c r="BI388" s="203">
        <f>IF(N388="nulová",J388,0)</f>
        <v>0</v>
      </c>
      <c r="BJ388" s="24" t="s">
        <v>85</v>
      </c>
      <c r="BK388" s="203">
        <f>ROUND(I388*H388,2)</f>
        <v>0</v>
      </c>
      <c r="BL388" s="24" t="s">
        <v>194</v>
      </c>
      <c r="BM388" s="24" t="s">
        <v>2214</v>
      </c>
    </row>
    <row r="389" spans="2:65" s="11" customFormat="1" ht="13.5">
      <c r="B389" s="204"/>
      <c r="C389" s="205"/>
      <c r="D389" s="206" t="s">
        <v>223</v>
      </c>
      <c r="E389" s="207" t="s">
        <v>21</v>
      </c>
      <c r="F389" s="208" t="s">
        <v>2053</v>
      </c>
      <c r="G389" s="205"/>
      <c r="H389" s="209">
        <v>4</v>
      </c>
      <c r="I389" s="210"/>
      <c r="J389" s="205"/>
      <c r="K389" s="205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223</v>
      </c>
      <c r="AU389" s="215" t="s">
        <v>87</v>
      </c>
      <c r="AV389" s="11" t="s">
        <v>87</v>
      </c>
      <c r="AW389" s="11" t="s">
        <v>40</v>
      </c>
      <c r="AX389" s="11" t="s">
        <v>77</v>
      </c>
      <c r="AY389" s="215" t="s">
        <v>187</v>
      </c>
    </row>
    <row r="390" spans="2:65" s="14" customFormat="1" ht="13.5">
      <c r="B390" s="251"/>
      <c r="C390" s="252"/>
      <c r="D390" s="206" t="s">
        <v>223</v>
      </c>
      <c r="E390" s="253" t="s">
        <v>21</v>
      </c>
      <c r="F390" s="254" t="s">
        <v>1374</v>
      </c>
      <c r="G390" s="252"/>
      <c r="H390" s="255">
        <v>4</v>
      </c>
      <c r="I390" s="256"/>
      <c r="J390" s="252"/>
      <c r="K390" s="252"/>
      <c r="L390" s="257"/>
      <c r="M390" s="258"/>
      <c r="N390" s="259"/>
      <c r="O390" s="259"/>
      <c r="P390" s="259"/>
      <c r="Q390" s="259"/>
      <c r="R390" s="259"/>
      <c r="S390" s="259"/>
      <c r="T390" s="260"/>
      <c r="AT390" s="261" t="s">
        <v>223</v>
      </c>
      <c r="AU390" s="261" t="s">
        <v>87</v>
      </c>
      <c r="AV390" s="14" t="s">
        <v>194</v>
      </c>
      <c r="AW390" s="14" t="s">
        <v>40</v>
      </c>
      <c r="AX390" s="14" t="s">
        <v>85</v>
      </c>
      <c r="AY390" s="261" t="s">
        <v>187</v>
      </c>
    </row>
    <row r="391" spans="2:65" s="1" customFormat="1" ht="16.5" customHeight="1">
      <c r="B391" s="41"/>
      <c r="C391" s="220" t="s">
        <v>752</v>
      </c>
      <c r="D391" s="220" t="s">
        <v>511</v>
      </c>
      <c r="E391" s="221" t="s">
        <v>2215</v>
      </c>
      <c r="F391" s="222" t="s">
        <v>2216</v>
      </c>
      <c r="G391" s="223" t="s">
        <v>192</v>
      </c>
      <c r="H391" s="224">
        <v>4</v>
      </c>
      <c r="I391" s="225"/>
      <c r="J391" s="226">
        <f>ROUND(I391*H391,2)</f>
        <v>0</v>
      </c>
      <c r="K391" s="222" t="s">
        <v>193</v>
      </c>
      <c r="L391" s="227"/>
      <c r="M391" s="228" t="s">
        <v>21</v>
      </c>
      <c r="N391" s="229" t="s">
        <v>48</v>
      </c>
      <c r="O391" s="42"/>
      <c r="P391" s="201">
        <f>O391*H391</f>
        <v>0</v>
      </c>
      <c r="Q391" s="201">
        <v>0.13500000000000001</v>
      </c>
      <c r="R391" s="201">
        <f>Q391*H391</f>
        <v>0.54</v>
      </c>
      <c r="S391" s="201">
        <v>0</v>
      </c>
      <c r="T391" s="202">
        <f>S391*H391</f>
        <v>0</v>
      </c>
      <c r="AR391" s="24" t="s">
        <v>219</v>
      </c>
      <c r="AT391" s="24" t="s">
        <v>511</v>
      </c>
      <c r="AU391" s="24" t="s">
        <v>87</v>
      </c>
      <c r="AY391" s="24" t="s">
        <v>187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24" t="s">
        <v>85</v>
      </c>
      <c r="BK391" s="203">
        <f>ROUND(I391*H391,2)</f>
        <v>0</v>
      </c>
      <c r="BL391" s="24" t="s">
        <v>194</v>
      </c>
      <c r="BM391" s="24" t="s">
        <v>2217</v>
      </c>
    </row>
    <row r="392" spans="2:65" s="11" customFormat="1" ht="13.5">
      <c r="B392" s="204"/>
      <c r="C392" s="205"/>
      <c r="D392" s="206" t="s">
        <v>223</v>
      </c>
      <c r="E392" s="207" t="s">
        <v>21</v>
      </c>
      <c r="F392" s="208" t="s">
        <v>194</v>
      </c>
      <c r="G392" s="205"/>
      <c r="H392" s="209">
        <v>4</v>
      </c>
      <c r="I392" s="210"/>
      <c r="J392" s="205"/>
      <c r="K392" s="205"/>
      <c r="L392" s="211"/>
      <c r="M392" s="212"/>
      <c r="N392" s="213"/>
      <c r="O392" s="213"/>
      <c r="P392" s="213"/>
      <c r="Q392" s="213"/>
      <c r="R392" s="213"/>
      <c r="S392" s="213"/>
      <c r="T392" s="214"/>
      <c r="AT392" s="215" t="s">
        <v>223</v>
      </c>
      <c r="AU392" s="215" t="s">
        <v>87</v>
      </c>
      <c r="AV392" s="11" t="s">
        <v>87</v>
      </c>
      <c r="AW392" s="11" t="s">
        <v>40</v>
      </c>
      <c r="AX392" s="11" t="s">
        <v>77</v>
      </c>
      <c r="AY392" s="215" t="s">
        <v>187</v>
      </c>
    </row>
    <row r="393" spans="2:65" s="14" customFormat="1" ht="13.5">
      <c r="B393" s="251"/>
      <c r="C393" s="252"/>
      <c r="D393" s="206" t="s">
        <v>223</v>
      </c>
      <c r="E393" s="253" t="s">
        <v>21</v>
      </c>
      <c r="F393" s="254" t="s">
        <v>1374</v>
      </c>
      <c r="G393" s="252"/>
      <c r="H393" s="255">
        <v>4</v>
      </c>
      <c r="I393" s="256"/>
      <c r="J393" s="252"/>
      <c r="K393" s="252"/>
      <c r="L393" s="257"/>
      <c r="M393" s="258"/>
      <c r="N393" s="259"/>
      <c r="O393" s="259"/>
      <c r="P393" s="259"/>
      <c r="Q393" s="259"/>
      <c r="R393" s="259"/>
      <c r="S393" s="259"/>
      <c r="T393" s="260"/>
      <c r="AT393" s="261" t="s">
        <v>223</v>
      </c>
      <c r="AU393" s="261" t="s">
        <v>87</v>
      </c>
      <c r="AV393" s="14" t="s">
        <v>194</v>
      </c>
      <c r="AW393" s="14" t="s">
        <v>40</v>
      </c>
      <c r="AX393" s="14" t="s">
        <v>85</v>
      </c>
      <c r="AY393" s="261" t="s">
        <v>187</v>
      </c>
    </row>
    <row r="394" spans="2:65" s="1" customFormat="1" ht="25.5" customHeight="1">
      <c r="B394" s="41"/>
      <c r="C394" s="192" t="s">
        <v>757</v>
      </c>
      <c r="D394" s="192" t="s">
        <v>189</v>
      </c>
      <c r="E394" s="193" t="s">
        <v>1519</v>
      </c>
      <c r="F394" s="194" t="s">
        <v>1520</v>
      </c>
      <c r="G394" s="195" t="s">
        <v>192</v>
      </c>
      <c r="H394" s="196">
        <v>8</v>
      </c>
      <c r="I394" s="197"/>
      <c r="J394" s="198">
        <f>ROUND(I394*H394,2)</f>
        <v>0</v>
      </c>
      <c r="K394" s="194" t="s">
        <v>193</v>
      </c>
      <c r="L394" s="61"/>
      <c r="M394" s="199" t="s">
        <v>21</v>
      </c>
      <c r="N394" s="200" t="s">
        <v>48</v>
      </c>
      <c r="O394" s="42"/>
      <c r="P394" s="201">
        <f>O394*H394</f>
        <v>0</v>
      </c>
      <c r="Q394" s="201">
        <v>0.21734000000000001</v>
      </c>
      <c r="R394" s="201">
        <f>Q394*H394</f>
        <v>1.73872</v>
      </c>
      <c r="S394" s="201">
        <v>0</v>
      </c>
      <c r="T394" s="202">
        <f>S394*H394</f>
        <v>0</v>
      </c>
      <c r="AR394" s="24" t="s">
        <v>194</v>
      </c>
      <c r="AT394" s="24" t="s">
        <v>189</v>
      </c>
      <c r="AU394" s="24" t="s">
        <v>87</v>
      </c>
      <c r="AY394" s="24" t="s">
        <v>187</v>
      </c>
      <c r="BE394" s="203">
        <f>IF(N394="základní",J394,0)</f>
        <v>0</v>
      </c>
      <c r="BF394" s="203">
        <f>IF(N394="snížená",J394,0)</f>
        <v>0</v>
      </c>
      <c r="BG394" s="203">
        <f>IF(N394="zákl. přenesená",J394,0)</f>
        <v>0</v>
      </c>
      <c r="BH394" s="203">
        <f>IF(N394="sníž. přenesená",J394,0)</f>
        <v>0</v>
      </c>
      <c r="BI394" s="203">
        <f>IF(N394="nulová",J394,0)</f>
        <v>0</v>
      </c>
      <c r="BJ394" s="24" t="s">
        <v>85</v>
      </c>
      <c r="BK394" s="203">
        <f>ROUND(I394*H394,2)</f>
        <v>0</v>
      </c>
      <c r="BL394" s="24" t="s">
        <v>194</v>
      </c>
      <c r="BM394" s="24" t="s">
        <v>2218</v>
      </c>
    </row>
    <row r="395" spans="2:65" s="11" customFormat="1" ht="13.5">
      <c r="B395" s="204"/>
      <c r="C395" s="205"/>
      <c r="D395" s="206" t="s">
        <v>223</v>
      </c>
      <c r="E395" s="207" t="s">
        <v>21</v>
      </c>
      <c r="F395" s="208" t="s">
        <v>2140</v>
      </c>
      <c r="G395" s="205"/>
      <c r="H395" s="209">
        <v>8</v>
      </c>
      <c r="I395" s="210"/>
      <c r="J395" s="205"/>
      <c r="K395" s="205"/>
      <c r="L395" s="211"/>
      <c r="M395" s="212"/>
      <c r="N395" s="213"/>
      <c r="O395" s="213"/>
      <c r="P395" s="213"/>
      <c r="Q395" s="213"/>
      <c r="R395" s="213"/>
      <c r="S395" s="213"/>
      <c r="T395" s="214"/>
      <c r="AT395" s="215" t="s">
        <v>223</v>
      </c>
      <c r="AU395" s="215" t="s">
        <v>87</v>
      </c>
      <c r="AV395" s="11" t="s">
        <v>87</v>
      </c>
      <c r="AW395" s="11" t="s">
        <v>40</v>
      </c>
      <c r="AX395" s="11" t="s">
        <v>77</v>
      </c>
      <c r="AY395" s="215" t="s">
        <v>187</v>
      </c>
    </row>
    <row r="396" spans="2:65" s="14" customFormat="1" ht="13.5">
      <c r="B396" s="251"/>
      <c r="C396" s="252"/>
      <c r="D396" s="206" t="s">
        <v>223</v>
      </c>
      <c r="E396" s="253" t="s">
        <v>21</v>
      </c>
      <c r="F396" s="254" t="s">
        <v>1374</v>
      </c>
      <c r="G396" s="252"/>
      <c r="H396" s="255">
        <v>8</v>
      </c>
      <c r="I396" s="256"/>
      <c r="J396" s="252"/>
      <c r="K396" s="252"/>
      <c r="L396" s="257"/>
      <c r="M396" s="258"/>
      <c r="N396" s="259"/>
      <c r="O396" s="259"/>
      <c r="P396" s="259"/>
      <c r="Q396" s="259"/>
      <c r="R396" s="259"/>
      <c r="S396" s="259"/>
      <c r="T396" s="260"/>
      <c r="AT396" s="261" t="s">
        <v>223</v>
      </c>
      <c r="AU396" s="261" t="s">
        <v>87</v>
      </c>
      <c r="AV396" s="14" t="s">
        <v>194</v>
      </c>
      <c r="AW396" s="14" t="s">
        <v>40</v>
      </c>
      <c r="AX396" s="14" t="s">
        <v>85</v>
      </c>
      <c r="AY396" s="261" t="s">
        <v>187</v>
      </c>
    </row>
    <row r="397" spans="2:65" s="1" customFormat="1" ht="16.5" customHeight="1">
      <c r="B397" s="41"/>
      <c r="C397" s="220" t="s">
        <v>761</v>
      </c>
      <c r="D397" s="220" t="s">
        <v>511</v>
      </c>
      <c r="E397" s="221" t="s">
        <v>2219</v>
      </c>
      <c r="F397" s="222" t="s">
        <v>2220</v>
      </c>
      <c r="G397" s="223" t="s">
        <v>192</v>
      </c>
      <c r="H397" s="224">
        <v>1</v>
      </c>
      <c r="I397" s="225"/>
      <c r="J397" s="226">
        <f>ROUND(I397*H397,2)</f>
        <v>0</v>
      </c>
      <c r="K397" s="222" t="s">
        <v>193</v>
      </c>
      <c r="L397" s="227"/>
      <c r="M397" s="228" t="s">
        <v>21</v>
      </c>
      <c r="N397" s="229" t="s">
        <v>48</v>
      </c>
      <c r="O397" s="42"/>
      <c r="P397" s="201">
        <f>O397*H397</f>
        <v>0</v>
      </c>
      <c r="Q397" s="201">
        <v>0.10100000000000001</v>
      </c>
      <c r="R397" s="201">
        <f>Q397*H397</f>
        <v>0.10100000000000001</v>
      </c>
      <c r="S397" s="201">
        <v>0</v>
      </c>
      <c r="T397" s="202">
        <f>S397*H397</f>
        <v>0</v>
      </c>
      <c r="AR397" s="24" t="s">
        <v>219</v>
      </c>
      <c r="AT397" s="24" t="s">
        <v>511</v>
      </c>
      <c r="AU397" s="24" t="s">
        <v>87</v>
      </c>
      <c r="AY397" s="24" t="s">
        <v>187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4" t="s">
        <v>85</v>
      </c>
      <c r="BK397" s="203">
        <f>ROUND(I397*H397,2)</f>
        <v>0</v>
      </c>
      <c r="BL397" s="24" t="s">
        <v>194</v>
      </c>
      <c r="BM397" s="24" t="s">
        <v>2221</v>
      </c>
    </row>
    <row r="398" spans="2:65" s="11" customFormat="1" ht="13.5">
      <c r="B398" s="204"/>
      <c r="C398" s="205"/>
      <c r="D398" s="206" t="s">
        <v>223</v>
      </c>
      <c r="E398" s="207" t="s">
        <v>21</v>
      </c>
      <c r="F398" s="208" t="s">
        <v>85</v>
      </c>
      <c r="G398" s="205"/>
      <c r="H398" s="209">
        <v>1</v>
      </c>
      <c r="I398" s="210"/>
      <c r="J398" s="205"/>
      <c r="K398" s="205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223</v>
      </c>
      <c r="AU398" s="215" t="s">
        <v>87</v>
      </c>
      <c r="AV398" s="11" t="s">
        <v>87</v>
      </c>
      <c r="AW398" s="11" t="s">
        <v>40</v>
      </c>
      <c r="AX398" s="11" t="s">
        <v>77</v>
      </c>
      <c r="AY398" s="215" t="s">
        <v>187</v>
      </c>
    </row>
    <row r="399" spans="2:65" s="14" customFormat="1" ht="13.5">
      <c r="B399" s="251"/>
      <c r="C399" s="252"/>
      <c r="D399" s="206" t="s">
        <v>223</v>
      </c>
      <c r="E399" s="253" t="s">
        <v>21</v>
      </c>
      <c r="F399" s="254" t="s">
        <v>1374</v>
      </c>
      <c r="G399" s="252"/>
      <c r="H399" s="255">
        <v>1</v>
      </c>
      <c r="I399" s="256"/>
      <c r="J399" s="252"/>
      <c r="K399" s="252"/>
      <c r="L399" s="257"/>
      <c r="M399" s="258"/>
      <c r="N399" s="259"/>
      <c r="O399" s="259"/>
      <c r="P399" s="259"/>
      <c r="Q399" s="259"/>
      <c r="R399" s="259"/>
      <c r="S399" s="259"/>
      <c r="T399" s="260"/>
      <c r="AT399" s="261" t="s">
        <v>223</v>
      </c>
      <c r="AU399" s="261" t="s">
        <v>87</v>
      </c>
      <c r="AV399" s="14" t="s">
        <v>194</v>
      </c>
      <c r="AW399" s="14" t="s">
        <v>40</v>
      </c>
      <c r="AX399" s="14" t="s">
        <v>85</v>
      </c>
      <c r="AY399" s="261" t="s">
        <v>187</v>
      </c>
    </row>
    <row r="400" spans="2:65" s="1" customFormat="1" ht="16.5" customHeight="1">
      <c r="B400" s="41"/>
      <c r="C400" s="220" t="s">
        <v>765</v>
      </c>
      <c r="D400" s="220" t="s">
        <v>511</v>
      </c>
      <c r="E400" s="221" t="s">
        <v>2222</v>
      </c>
      <c r="F400" s="222" t="s">
        <v>2223</v>
      </c>
      <c r="G400" s="223" t="s">
        <v>192</v>
      </c>
      <c r="H400" s="224">
        <v>7</v>
      </c>
      <c r="I400" s="225"/>
      <c r="J400" s="226">
        <f>ROUND(I400*H400,2)</f>
        <v>0</v>
      </c>
      <c r="K400" s="222" t="s">
        <v>193</v>
      </c>
      <c r="L400" s="227"/>
      <c r="M400" s="228" t="s">
        <v>21</v>
      </c>
      <c r="N400" s="229" t="s">
        <v>48</v>
      </c>
      <c r="O400" s="42"/>
      <c r="P400" s="201">
        <f>O400*H400</f>
        <v>0</v>
      </c>
      <c r="Q400" s="201">
        <v>0.121</v>
      </c>
      <c r="R400" s="201">
        <f>Q400*H400</f>
        <v>0.84699999999999998</v>
      </c>
      <c r="S400" s="201">
        <v>0</v>
      </c>
      <c r="T400" s="202">
        <f>S400*H400</f>
        <v>0</v>
      </c>
      <c r="AR400" s="24" t="s">
        <v>219</v>
      </c>
      <c r="AT400" s="24" t="s">
        <v>511</v>
      </c>
      <c r="AU400" s="24" t="s">
        <v>87</v>
      </c>
      <c r="AY400" s="24" t="s">
        <v>187</v>
      </c>
      <c r="BE400" s="203">
        <f>IF(N400="základní",J400,0)</f>
        <v>0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24" t="s">
        <v>85</v>
      </c>
      <c r="BK400" s="203">
        <f>ROUND(I400*H400,2)</f>
        <v>0</v>
      </c>
      <c r="BL400" s="24" t="s">
        <v>194</v>
      </c>
      <c r="BM400" s="24" t="s">
        <v>2224</v>
      </c>
    </row>
    <row r="401" spans="2:65" s="11" customFormat="1" ht="13.5">
      <c r="B401" s="204"/>
      <c r="C401" s="205"/>
      <c r="D401" s="206" t="s">
        <v>223</v>
      </c>
      <c r="E401" s="207" t="s">
        <v>21</v>
      </c>
      <c r="F401" s="208" t="s">
        <v>215</v>
      </c>
      <c r="G401" s="205"/>
      <c r="H401" s="209">
        <v>7</v>
      </c>
      <c r="I401" s="210"/>
      <c r="J401" s="205"/>
      <c r="K401" s="205"/>
      <c r="L401" s="211"/>
      <c r="M401" s="212"/>
      <c r="N401" s="213"/>
      <c r="O401" s="213"/>
      <c r="P401" s="213"/>
      <c r="Q401" s="213"/>
      <c r="R401" s="213"/>
      <c r="S401" s="213"/>
      <c r="T401" s="214"/>
      <c r="AT401" s="215" t="s">
        <v>223</v>
      </c>
      <c r="AU401" s="215" t="s">
        <v>87</v>
      </c>
      <c r="AV401" s="11" t="s">
        <v>87</v>
      </c>
      <c r="AW401" s="11" t="s">
        <v>40</v>
      </c>
      <c r="AX401" s="11" t="s">
        <v>77</v>
      </c>
      <c r="AY401" s="215" t="s">
        <v>187</v>
      </c>
    </row>
    <row r="402" spans="2:65" s="14" customFormat="1" ht="13.5">
      <c r="B402" s="251"/>
      <c r="C402" s="252"/>
      <c r="D402" s="206" t="s">
        <v>223</v>
      </c>
      <c r="E402" s="253" t="s">
        <v>21</v>
      </c>
      <c r="F402" s="254" t="s">
        <v>1374</v>
      </c>
      <c r="G402" s="252"/>
      <c r="H402" s="255">
        <v>7</v>
      </c>
      <c r="I402" s="256"/>
      <c r="J402" s="252"/>
      <c r="K402" s="252"/>
      <c r="L402" s="257"/>
      <c r="M402" s="258"/>
      <c r="N402" s="259"/>
      <c r="O402" s="259"/>
      <c r="P402" s="259"/>
      <c r="Q402" s="259"/>
      <c r="R402" s="259"/>
      <c r="S402" s="259"/>
      <c r="T402" s="260"/>
      <c r="AT402" s="261" t="s">
        <v>223</v>
      </c>
      <c r="AU402" s="261" t="s">
        <v>87</v>
      </c>
      <c r="AV402" s="14" t="s">
        <v>194</v>
      </c>
      <c r="AW402" s="14" t="s">
        <v>40</v>
      </c>
      <c r="AX402" s="14" t="s">
        <v>85</v>
      </c>
      <c r="AY402" s="261" t="s">
        <v>187</v>
      </c>
    </row>
    <row r="403" spans="2:65" s="1" customFormat="1" ht="25.5" customHeight="1">
      <c r="B403" s="41"/>
      <c r="C403" s="192" t="s">
        <v>769</v>
      </c>
      <c r="D403" s="192" t="s">
        <v>189</v>
      </c>
      <c r="E403" s="193" t="s">
        <v>2225</v>
      </c>
      <c r="F403" s="194" t="s">
        <v>2226</v>
      </c>
      <c r="G403" s="195" t="s">
        <v>192</v>
      </c>
      <c r="H403" s="196">
        <v>4</v>
      </c>
      <c r="I403" s="197"/>
      <c r="J403" s="198">
        <f>ROUND(I403*H403,2)</f>
        <v>0</v>
      </c>
      <c r="K403" s="194" t="s">
        <v>193</v>
      </c>
      <c r="L403" s="61"/>
      <c r="M403" s="199" t="s">
        <v>21</v>
      </c>
      <c r="N403" s="200" t="s">
        <v>48</v>
      </c>
      <c r="O403" s="42"/>
      <c r="P403" s="201">
        <f>O403*H403</f>
        <v>0</v>
      </c>
      <c r="Q403" s="201">
        <v>0.21734000000000001</v>
      </c>
      <c r="R403" s="201">
        <f>Q403*H403</f>
        <v>0.86936000000000002</v>
      </c>
      <c r="S403" s="201">
        <v>0</v>
      </c>
      <c r="T403" s="202">
        <f>S403*H403</f>
        <v>0</v>
      </c>
      <c r="AR403" s="24" t="s">
        <v>194</v>
      </c>
      <c r="AT403" s="24" t="s">
        <v>189</v>
      </c>
      <c r="AU403" s="24" t="s">
        <v>87</v>
      </c>
      <c r="AY403" s="24" t="s">
        <v>187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4" t="s">
        <v>85</v>
      </c>
      <c r="BK403" s="203">
        <f>ROUND(I403*H403,2)</f>
        <v>0</v>
      </c>
      <c r="BL403" s="24" t="s">
        <v>194</v>
      </c>
      <c r="BM403" s="24" t="s">
        <v>2227</v>
      </c>
    </row>
    <row r="404" spans="2:65" s="11" customFormat="1" ht="13.5">
      <c r="B404" s="204"/>
      <c r="C404" s="205"/>
      <c r="D404" s="206" t="s">
        <v>223</v>
      </c>
      <c r="E404" s="207" t="s">
        <v>21</v>
      </c>
      <c r="F404" s="208" t="s">
        <v>2053</v>
      </c>
      <c r="G404" s="205"/>
      <c r="H404" s="209">
        <v>4</v>
      </c>
      <c r="I404" s="210"/>
      <c r="J404" s="205"/>
      <c r="K404" s="205"/>
      <c r="L404" s="211"/>
      <c r="M404" s="212"/>
      <c r="N404" s="213"/>
      <c r="O404" s="213"/>
      <c r="P404" s="213"/>
      <c r="Q404" s="213"/>
      <c r="R404" s="213"/>
      <c r="S404" s="213"/>
      <c r="T404" s="214"/>
      <c r="AT404" s="215" t="s">
        <v>223</v>
      </c>
      <c r="AU404" s="215" t="s">
        <v>87</v>
      </c>
      <c r="AV404" s="11" t="s">
        <v>87</v>
      </c>
      <c r="AW404" s="11" t="s">
        <v>40</v>
      </c>
      <c r="AX404" s="11" t="s">
        <v>77</v>
      </c>
      <c r="AY404" s="215" t="s">
        <v>187</v>
      </c>
    </row>
    <row r="405" spans="2:65" s="14" customFormat="1" ht="13.5">
      <c r="B405" s="251"/>
      <c r="C405" s="252"/>
      <c r="D405" s="206" t="s">
        <v>223</v>
      </c>
      <c r="E405" s="253" t="s">
        <v>21</v>
      </c>
      <c r="F405" s="254" t="s">
        <v>1374</v>
      </c>
      <c r="G405" s="252"/>
      <c r="H405" s="255">
        <v>4</v>
      </c>
      <c r="I405" s="256"/>
      <c r="J405" s="252"/>
      <c r="K405" s="252"/>
      <c r="L405" s="257"/>
      <c r="M405" s="258"/>
      <c r="N405" s="259"/>
      <c r="O405" s="259"/>
      <c r="P405" s="259"/>
      <c r="Q405" s="259"/>
      <c r="R405" s="259"/>
      <c r="S405" s="259"/>
      <c r="T405" s="260"/>
      <c r="AT405" s="261" t="s">
        <v>223</v>
      </c>
      <c r="AU405" s="261" t="s">
        <v>87</v>
      </c>
      <c r="AV405" s="14" t="s">
        <v>194</v>
      </c>
      <c r="AW405" s="14" t="s">
        <v>40</v>
      </c>
      <c r="AX405" s="14" t="s">
        <v>85</v>
      </c>
      <c r="AY405" s="261" t="s">
        <v>187</v>
      </c>
    </row>
    <row r="406" spans="2:65" s="1" customFormat="1" ht="16.5" customHeight="1">
      <c r="B406" s="41"/>
      <c r="C406" s="220" t="s">
        <v>773</v>
      </c>
      <c r="D406" s="220" t="s">
        <v>511</v>
      </c>
      <c r="E406" s="221" t="s">
        <v>2228</v>
      </c>
      <c r="F406" s="222" t="s">
        <v>2229</v>
      </c>
      <c r="G406" s="223" t="s">
        <v>192</v>
      </c>
      <c r="H406" s="224">
        <v>4</v>
      </c>
      <c r="I406" s="225"/>
      <c r="J406" s="226">
        <f>ROUND(I406*H406,2)</f>
        <v>0</v>
      </c>
      <c r="K406" s="222" t="s">
        <v>193</v>
      </c>
      <c r="L406" s="227"/>
      <c r="M406" s="228" t="s">
        <v>21</v>
      </c>
      <c r="N406" s="229" t="s">
        <v>48</v>
      </c>
      <c r="O406" s="42"/>
      <c r="P406" s="201">
        <f>O406*H406</f>
        <v>0</v>
      </c>
      <c r="Q406" s="201">
        <v>0.06</v>
      </c>
      <c r="R406" s="201">
        <f>Q406*H406</f>
        <v>0.24</v>
      </c>
      <c r="S406" s="201">
        <v>0</v>
      </c>
      <c r="T406" s="202">
        <f>S406*H406</f>
        <v>0</v>
      </c>
      <c r="AR406" s="24" t="s">
        <v>219</v>
      </c>
      <c r="AT406" s="24" t="s">
        <v>511</v>
      </c>
      <c r="AU406" s="24" t="s">
        <v>87</v>
      </c>
      <c r="AY406" s="24" t="s">
        <v>187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24" t="s">
        <v>85</v>
      </c>
      <c r="BK406" s="203">
        <f>ROUND(I406*H406,2)</f>
        <v>0</v>
      </c>
      <c r="BL406" s="24" t="s">
        <v>194</v>
      </c>
      <c r="BM406" s="24" t="s">
        <v>2230</v>
      </c>
    </row>
    <row r="407" spans="2:65" s="11" customFormat="1" ht="13.5">
      <c r="B407" s="204"/>
      <c r="C407" s="205"/>
      <c r="D407" s="206" t="s">
        <v>223</v>
      </c>
      <c r="E407" s="207" t="s">
        <v>21</v>
      </c>
      <c r="F407" s="208" t="s">
        <v>194</v>
      </c>
      <c r="G407" s="205"/>
      <c r="H407" s="209">
        <v>4</v>
      </c>
      <c r="I407" s="210"/>
      <c r="J407" s="205"/>
      <c r="K407" s="205"/>
      <c r="L407" s="211"/>
      <c r="M407" s="212"/>
      <c r="N407" s="213"/>
      <c r="O407" s="213"/>
      <c r="P407" s="213"/>
      <c r="Q407" s="213"/>
      <c r="R407" s="213"/>
      <c r="S407" s="213"/>
      <c r="T407" s="214"/>
      <c r="AT407" s="215" t="s">
        <v>223</v>
      </c>
      <c r="AU407" s="215" t="s">
        <v>87</v>
      </c>
      <c r="AV407" s="11" t="s">
        <v>87</v>
      </c>
      <c r="AW407" s="11" t="s">
        <v>40</v>
      </c>
      <c r="AX407" s="11" t="s">
        <v>77</v>
      </c>
      <c r="AY407" s="215" t="s">
        <v>187</v>
      </c>
    </row>
    <row r="408" spans="2:65" s="14" customFormat="1" ht="13.5">
      <c r="B408" s="251"/>
      <c r="C408" s="252"/>
      <c r="D408" s="206" t="s">
        <v>223</v>
      </c>
      <c r="E408" s="253" t="s">
        <v>21</v>
      </c>
      <c r="F408" s="254" t="s">
        <v>1374</v>
      </c>
      <c r="G408" s="252"/>
      <c r="H408" s="255">
        <v>4</v>
      </c>
      <c r="I408" s="256"/>
      <c r="J408" s="252"/>
      <c r="K408" s="252"/>
      <c r="L408" s="257"/>
      <c r="M408" s="258"/>
      <c r="N408" s="259"/>
      <c r="O408" s="259"/>
      <c r="P408" s="259"/>
      <c r="Q408" s="259"/>
      <c r="R408" s="259"/>
      <c r="S408" s="259"/>
      <c r="T408" s="260"/>
      <c r="AT408" s="261" t="s">
        <v>223</v>
      </c>
      <c r="AU408" s="261" t="s">
        <v>87</v>
      </c>
      <c r="AV408" s="14" t="s">
        <v>194</v>
      </c>
      <c r="AW408" s="14" t="s">
        <v>40</v>
      </c>
      <c r="AX408" s="14" t="s">
        <v>85</v>
      </c>
      <c r="AY408" s="261" t="s">
        <v>187</v>
      </c>
    </row>
    <row r="409" spans="2:65" s="1" customFormat="1" ht="16.5" customHeight="1">
      <c r="B409" s="41"/>
      <c r="C409" s="220" t="s">
        <v>777</v>
      </c>
      <c r="D409" s="220" t="s">
        <v>511</v>
      </c>
      <c r="E409" s="221" t="s">
        <v>2231</v>
      </c>
      <c r="F409" s="222" t="s">
        <v>2232</v>
      </c>
      <c r="G409" s="223" t="s">
        <v>192</v>
      </c>
      <c r="H409" s="224">
        <v>4</v>
      </c>
      <c r="I409" s="225"/>
      <c r="J409" s="226">
        <f>ROUND(I409*H409,2)</f>
        <v>0</v>
      </c>
      <c r="K409" s="222" t="s">
        <v>193</v>
      </c>
      <c r="L409" s="227"/>
      <c r="M409" s="228" t="s">
        <v>21</v>
      </c>
      <c r="N409" s="229" t="s">
        <v>48</v>
      </c>
      <c r="O409" s="42"/>
      <c r="P409" s="201">
        <f>O409*H409</f>
        <v>0</v>
      </c>
      <c r="Q409" s="201">
        <v>5.8000000000000003E-2</v>
      </c>
      <c r="R409" s="201">
        <f>Q409*H409</f>
        <v>0.23200000000000001</v>
      </c>
      <c r="S409" s="201">
        <v>0</v>
      </c>
      <c r="T409" s="202">
        <f>S409*H409</f>
        <v>0</v>
      </c>
      <c r="AR409" s="24" t="s">
        <v>219</v>
      </c>
      <c r="AT409" s="24" t="s">
        <v>511</v>
      </c>
      <c r="AU409" s="24" t="s">
        <v>87</v>
      </c>
      <c r="AY409" s="24" t="s">
        <v>187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4" t="s">
        <v>85</v>
      </c>
      <c r="BK409" s="203">
        <f>ROUND(I409*H409,2)</f>
        <v>0</v>
      </c>
      <c r="BL409" s="24" t="s">
        <v>194</v>
      </c>
      <c r="BM409" s="24" t="s">
        <v>2233</v>
      </c>
    </row>
    <row r="410" spans="2:65" s="11" customFormat="1" ht="13.5">
      <c r="B410" s="204"/>
      <c r="C410" s="205"/>
      <c r="D410" s="206" t="s">
        <v>223</v>
      </c>
      <c r="E410" s="207" t="s">
        <v>21</v>
      </c>
      <c r="F410" s="208" t="s">
        <v>194</v>
      </c>
      <c r="G410" s="205"/>
      <c r="H410" s="209">
        <v>4</v>
      </c>
      <c r="I410" s="210"/>
      <c r="J410" s="205"/>
      <c r="K410" s="205"/>
      <c r="L410" s="211"/>
      <c r="M410" s="212"/>
      <c r="N410" s="213"/>
      <c r="O410" s="213"/>
      <c r="P410" s="213"/>
      <c r="Q410" s="213"/>
      <c r="R410" s="213"/>
      <c r="S410" s="213"/>
      <c r="T410" s="214"/>
      <c r="AT410" s="215" t="s">
        <v>223</v>
      </c>
      <c r="AU410" s="215" t="s">
        <v>87</v>
      </c>
      <c r="AV410" s="11" t="s">
        <v>87</v>
      </c>
      <c r="AW410" s="11" t="s">
        <v>40</v>
      </c>
      <c r="AX410" s="11" t="s">
        <v>77</v>
      </c>
      <c r="AY410" s="215" t="s">
        <v>187</v>
      </c>
    </row>
    <row r="411" spans="2:65" s="14" customFormat="1" ht="13.5">
      <c r="B411" s="251"/>
      <c r="C411" s="252"/>
      <c r="D411" s="206" t="s">
        <v>223</v>
      </c>
      <c r="E411" s="253" t="s">
        <v>21</v>
      </c>
      <c r="F411" s="254" t="s">
        <v>1374</v>
      </c>
      <c r="G411" s="252"/>
      <c r="H411" s="255">
        <v>4</v>
      </c>
      <c r="I411" s="256"/>
      <c r="J411" s="252"/>
      <c r="K411" s="252"/>
      <c r="L411" s="257"/>
      <c r="M411" s="258"/>
      <c r="N411" s="259"/>
      <c r="O411" s="259"/>
      <c r="P411" s="259"/>
      <c r="Q411" s="259"/>
      <c r="R411" s="259"/>
      <c r="S411" s="259"/>
      <c r="T411" s="260"/>
      <c r="AT411" s="261" t="s">
        <v>223</v>
      </c>
      <c r="AU411" s="261" t="s">
        <v>87</v>
      </c>
      <c r="AV411" s="14" t="s">
        <v>194</v>
      </c>
      <c r="AW411" s="14" t="s">
        <v>40</v>
      </c>
      <c r="AX411" s="14" t="s">
        <v>85</v>
      </c>
      <c r="AY411" s="261" t="s">
        <v>187</v>
      </c>
    </row>
    <row r="412" spans="2:65" s="1" customFormat="1" ht="25.5" customHeight="1">
      <c r="B412" s="41"/>
      <c r="C412" s="192" t="s">
        <v>780</v>
      </c>
      <c r="D412" s="192" t="s">
        <v>189</v>
      </c>
      <c r="E412" s="193" t="s">
        <v>2234</v>
      </c>
      <c r="F412" s="194" t="s">
        <v>2235</v>
      </c>
      <c r="G412" s="195" t="s">
        <v>233</v>
      </c>
      <c r="H412" s="196">
        <v>56.314999999999998</v>
      </c>
      <c r="I412" s="197"/>
      <c r="J412" s="198">
        <f>ROUND(I412*H412,2)</f>
        <v>0</v>
      </c>
      <c r="K412" s="194" t="s">
        <v>193</v>
      </c>
      <c r="L412" s="61"/>
      <c r="M412" s="199" t="s">
        <v>21</v>
      </c>
      <c r="N412" s="200" t="s">
        <v>48</v>
      </c>
      <c r="O412" s="42"/>
      <c r="P412" s="201">
        <f>O412*H412</f>
        <v>0</v>
      </c>
      <c r="Q412" s="201">
        <v>0</v>
      </c>
      <c r="R412" s="201">
        <f>Q412*H412</f>
        <v>0</v>
      </c>
      <c r="S412" s="201">
        <v>0</v>
      </c>
      <c r="T412" s="202">
        <f>S412*H412</f>
        <v>0</v>
      </c>
      <c r="AR412" s="24" t="s">
        <v>194</v>
      </c>
      <c r="AT412" s="24" t="s">
        <v>189</v>
      </c>
      <c r="AU412" s="24" t="s">
        <v>87</v>
      </c>
      <c r="AY412" s="24" t="s">
        <v>187</v>
      </c>
      <c r="BE412" s="203">
        <f>IF(N412="základní",J412,0)</f>
        <v>0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24" t="s">
        <v>85</v>
      </c>
      <c r="BK412" s="203">
        <f>ROUND(I412*H412,2)</f>
        <v>0</v>
      </c>
      <c r="BL412" s="24" t="s">
        <v>194</v>
      </c>
      <c r="BM412" s="24" t="s">
        <v>2236</v>
      </c>
    </row>
    <row r="413" spans="2:65" s="11" customFormat="1" ht="13.5">
      <c r="B413" s="204"/>
      <c r="C413" s="205"/>
      <c r="D413" s="206" t="s">
        <v>223</v>
      </c>
      <c r="E413" s="207" t="s">
        <v>21</v>
      </c>
      <c r="F413" s="208" t="s">
        <v>2237</v>
      </c>
      <c r="G413" s="205"/>
      <c r="H413" s="209">
        <v>56</v>
      </c>
      <c r="I413" s="210"/>
      <c r="J413" s="205"/>
      <c r="K413" s="205"/>
      <c r="L413" s="211"/>
      <c r="M413" s="212"/>
      <c r="N413" s="213"/>
      <c r="O413" s="213"/>
      <c r="P413" s="213"/>
      <c r="Q413" s="213"/>
      <c r="R413" s="213"/>
      <c r="S413" s="213"/>
      <c r="T413" s="214"/>
      <c r="AT413" s="215" t="s">
        <v>223</v>
      </c>
      <c r="AU413" s="215" t="s">
        <v>87</v>
      </c>
      <c r="AV413" s="11" t="s">
        <v>87</v>
      </c>
      <c r="AW413" s="11" t="s">
        <v>40</v>
      </c>
      <c r="AX413" s="11" t="s">
        <v>77</v>
      </c>
      <c r="AY413" s="215" t="s">
        <v>187</v>
      </c>
    </row>
    <row r="414" spans="2:65" s="11" customFormat="1" ht="13.5">
      <c r="B414" s="204"/>
      <c r="C414" s="205"/>
      <c r="D414" s="206" t="s">
        <v>223</v>
      </c>
      <c r="E414" s="207" t="s">
        <v>21</v>
      </c>
      <c r="F414" s="208" t="s">
        <v>2238</v>
      </c>
      <c r="G414" s="205"/>
      <c r="H414" s="209">
        <v>0.315</v>
      </c>
      <c r="I414" s="210"/>
      <c r="J414" s="205"/>
      <c r="K414" s="205"/>
      <c r="L414" s="211"/>
      <c r="M414" s="212"/>
      <c r="N414" s="213"/>
      <c r="O414" s="213"/>
      <c r="P414" s="213"/>
      <c r="Q414" s="213"/>
      <c r="R414" s="213"/>
      <c r="S414" s="213"/>
      <c r="T414" s="214"/>
      <c r="AT414" s="215" t="s">
        <v>223</v>
      </c>
      <c r="AU414" s="215" t="s">
        <v>87</v>
      </c>
      <c r="AV414" s="11" t="s">
        <v>87</v>
      </c>
      <c r="AW414" s="11" t="s">
        <v>40</v>
      </c>
      <c r="AX414" s="11" t="s">
        <v>77</v>
      </c>
      <c r="AY414" s="215" t="s">
        <v>187</v>
      </c>
    </row>
    <row r="415" spans="2:65" s="14" customFormat="1" ht="13.5">
      <c r="B415" s="251"/>
      <c r="C415" s="252"/>
      <c r="D415" s="206" t="s">
        <v>223</v>
      </c>
      <c r="E415" s="253" t="s">
        <v>21</v>
      </c>
      <c r="F415" s="254" t="s">
        <v>1374</v>
      </c>
      <c r="G415" s="252"/>
      <c r="H415" s="255">
        <v>56.314999999999998</v>
      </c>
      <c r="I415" s="256"/>
      <c r="J415" s="252"/>
      <c r="K415" s="252"/>
      <c r="L415" s="257"/>
      <c r="M415" s="258"/>
      <c r="N415" s="259"/>
      <c r="O415" s="259"/>
      <c r="P415" s="259"/>
      <c r="Q415" s="259"/>
      <c r="R415" s="259"/>
      <c r="S415" s="259"/>
      <c r="T415" s="260"/>
      <c r="AT415" s="261" t="s">
        <v>223</v>
      </c>
      <c r="AU415" s="261" t="s">
        <v>87</v>
      </c>
      <c r="AV415" s="14" t="s">
        <v>194</v>
      </c>
      <c r="AW415" s="14" t="s">
        <v>40</v>
      </c>
      <c r="AX415" s="14" t="s">
        <v>85</v>
      </c>
      <c r="AY415" s="261" t="s">
        <v>187</v>
      </c>
    </row>
    <row r="416" spans="2:65" s="1" customFormat="1" ht="16.5" customHeight="1">
      <c r="B416" s="41"/>
      <c r="C416" s="192" t="s">
        <v>785</v>
      </c>
      <c r="D416" s="192" t="s">
        <v>189</v>
      </c>
      <c r="E416" s="193" t="s">
        <v>2239</v>
      </c>
      <c r="F416" s="194" t="s">
        <v>2240</v>
      </c>
      <c r="G416" s="195" t="s">
        <v>202</v>
      </c>
      <c r="H416" s="196">
        <v>3.2</v>
      </c>
      <c r="I416" s="197"/>
      <c r="J416" s="198">
        <f>ROUND(I416*H416,2)</f>
        <v>0</v>
      </c>
      <c r="K416" s="194" t="s">
        <v>193</v>
      </c>
      <c r="L416" s="61"/>
      <c r="M416" s="199" t="s">
        <v>21</v>
      </c>
      <c r="N416" s="200" t="s">
        <v>48</v>
      </c>
      <c r="O416" s="42"/>
      <c r="P416" s="201">
        <f>O416*H416</f>
        <v>0</v>
      </c>
      <c r="Q416" s="201">
        <v>4.0200000000000001E-3</v>
      </c>
      <c r="R416" s="201">
        <f>Q416*H416</f>
        <v>1.2864E-2</v>
      </c>
      <c r="S416" s="201">
        <v>0</v>
      </c>
      <c r="T416" s="202">
        <f>S416*H416</f>
        <v>0</v>
      </c>
      <c r="AR416" s="24" t="s">
        <v>194</v>
      </c>
      <c r="AT416" s="24" t="s">
        <v>189</v>
      </c>
      <c r="AU416" s="24" t="s">
        <v>87</v>
      </c>
      <c r="AY416" s="24" t="s">
        <v>187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4" t="s">
        <v>85</v>
      </c>
      <c r="BK416" s="203">
        <f>ROUND(I416*H416,2)</f>
        <v>0</v>
      </c>
      <c r="BL416" s="24" t="s">
        <v>194</v>
      </c>
      <c r="BM416" s="24" t="s">
        <v>2241</v>
      </c>
    </row>
    <row r="417" spans="2:65" s="11" customFormat="1" ht="13.5">
      <c r="B417" s="204"/>
      <c r="C417" s="205"/>
      <c r="D417" s="206" t="s">
        <v>223</v>
      </c>
      <c r="E417" s="207" t="s">
        <v>21</v>
      </c>
      <c r="F417" s="208" t="s">
        <v>2242</v>
      </c>
      <c r="G417" s="205"/>
      <c r="H417" s="209">
        <v>3.2</v>
      </c>
      <c r="I417" s="210"/>
      <c r="J417" s="205"/>
      <c r="K417" s="205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223</v>
      </c>
      <c r="AU417" s="215" t="s">
        <v>87</v>
      </c>
      <c r="AV417" s="11" t="s">
        <v>87</v>
      </c>
      <c r="AW417" s="11" t="s">
        <v>40</v>
      </c>
      <c r="AX417" s="11" t="s">
        <v>77</v>
      </c>
      <c r="AY417" s="215" t="s">
        <v>187</v>
      </c>
    </row>
    <row r="418" spans="2:65" s="14" customFormat="1" ht="13.5">
      <c r="B418" s="251"/>
      <c r="C418" s="252"/>
      <c r="D418" s="206" t="s">
        <v>223</v>
      </c>
      <c r="E418" s="253" t="s">
        <v>21</v>
      </c>
      <c r="F418" s="254" t="s">
        <v>1374</v>
      </c>
      <c r="G418" s="252"/>
      <c r="H418" s="255">
        <v>3.2</v>
      </c>
      <c r="I418" s="256"/>
      <c r="J418" s="252"/>
      <c r="K418" s="252"/>
      <c r="L418" s="257"/>
      <c r="M418" s="258"/>
      <c r="N418" s="259"/>
      <c r="O418" s="259"/>
      <c r="P418" s="259"/>
      <c r="Q418" s="259"/>
      <c r="R418" s="259"/>
      <c r="S418" s="259"/>
      <c r="T418" s="260"/>
      <c r="AT418" s="261" t="s">
        <v>223</v>
      </c>
      <c r="AU418" s="261" t="s">
        <v>87</v>
      </c>
      <c r="AV418" s="14" t="s">
        <v>194</v>
      </c>
      <c r="AW418" s="14" t="s">
        <v>40</v>
      </c>
      <c r="AX418" s="14" t="s">
        <v>85</v>
      </c>
      <c r="AY418" s="261" t="s">
        <v>187</v>
      </c>
    </row>
    <row r="419" spans="2:65" s="1" customFormat="1" ht="16.5" customHeight="1">
      <c r="B419" s="41"/>
      <c r="C419" s="192" t="s">
        <v>790</v>
      </c>
      <c r="D419" s="192" t="s">
        <v>189</v>
      </c>
      <c r="E419" s="193" t="s">
        <v>2243</v>
      </c>
      <c r="F419" s="194" t="s">
        <v>2244</v>
      </c>
      <c r="G419" s="195" t="s">
        <v>293</v>
      </c>
      <c r="H419" s="196">
        <v>141.30000000000001</v>
      </c>
      <c r="I419" s="197"/>
      <c r="J419" s="198">
        <f>ROUND(I419*H419,2)</f>
        <v>0</v>
      </c>
      <c r="K419" s="194" t="s">
        <v>193</v>
      </c>
      <c r="L419" s="61"/>
      <c r="M419" s="199" t="s">
        <v>21</v>
      </c>
      <c r="N419" s="200" t="s">
        <v>48</v>
      </c>
      <c r="O419" s="42"/>
      <c r="P419" s="201">
        <f>O419*H419</f>
        <v>0</v>
      </c>
      <c r="Q419" s="201">
        <v>1.2999999999999999E-4</v>
      </c>
      <c r="R419" s="201">
        <f>Q419*H419</f>
        <v>1.8369E-2</v>
      </c>
      <c r="S419" s="201">
        <v>0</v>
      </c>
      <c r="T419" s="202">
        <f>S419*H419</f>
        <v>0</v>
      </c>
      <c r="AR419" s="24" t="s">
        <v>194</v>
      </c>
      <c r="AT419" s="24" t="s">
        <v>189</v>
      </c>
      <c r="AU419" s="24" t="s">
        <v>87</v>
      </c>
      <c r="AY419" s="24" t="s">
        <v>187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4" t="s">
        <v>85</v>
      </c>
      <c r="BK419" s="203">
        <f>ROUND(I419*H419,2)</f>
        <v>0</v>
      </c>
      <c r="BL419" s="24" t="s">
        <v>194</v>
      </c>
      <c r="BM419" s="24" t="s">
        <v>2245</v>
      </c>
    </row>
    <row r="420" spans="2:65" s="11" customFormat="1" ht="13.5">
      <c r="B420" s="204"/>
      <c r="C420" s="205"/>
      <c r="D420" s="206" t="s">
        <v>223</v>
      </c>
      <c r="E420" s="207" t="s">
        <v>21</v>
      </c>
      <c r="F420" s="208" t="s">
        <v>2246</v>
      </c>
      <c r="G420" s="205"/>
      <c r="H420" s="209">
        <v>141.30000000000001</v>
      </c>
      <c r="I420" s="210"/>
      <c r="J420" s="205"/>
      <c r="K420" s="205"/>
      <c r="L420" s="211"/>
      <c r="M420" s="212"/>
      <c r="N420" s="213"/>
      <c r="O420" s="213"/>
      <c r="P420" s="213"/>
      <c r="Q420" s="213"/>
      <c r="R420" s="213"/>
      <c r="S420" s="213"/>
      <c r="T420" s="214"/>
      <c r="AT420" s="215" t="s">
        <v>223</v>
      </c>
      <c r="AU420" s="215" t="s">
        <v>87</v>
      </c>
      <c r="AV420" s="11" t="s">
        <v>87</v>
      </c>
      <c r="AW420" s="11" t="s">
        <v>40</v>
      </c>
      <c r="AX420" s="11" t="s">
        <v>77</v>
      </c>
      <c r="AY420" s="215" t="s">
        <v>187</v>
      </c>
    </row>
    <row r="421" spans="2:65" s="14" customFormat="1" ht="13.5">
      <c r="B421" s="251"/>
      <c r="C421" s="252"/>
      <c r="D421" s="206" t="s">
        <v>223</v>
      </c>
      <c r="E421" s="253" t="s">
        <v>21</v>
      </c>
      <c r="F421" s="254" t="s">
        <v>1374</v>
      </c>
      <c r="G421" s="252"/>
      <c r="H421" s="255">
        <v>141.30000000000001</v>
      </c>
      <c r="I421" s="256"/>
      <c r="J421" s="252"/>
      <c r="K421" s="252"/>
      <c r="L421" s="257"/>
      <c r="M421" s="258"/>
      <c r="N421" s="259"/>
      <c r="O421" s="259"/>
      <c r="P421" s="259"/>
      <c r="Q421" s="259"/>
      <c r="R421" s="259"/>
      <c r="S421" s="259"/>
      <c r="T421" s="260"/>
      <c r="AT421" s="261" t="s">
        <v>223</v>
      </c>
      <c r="AU421" s="261" t="s">
        <v>87</v>
      </c>
      <c r="AV421" s="14" t="s">
        <v>194</v>
      </c>
      <c r="AW421" s="14" t="s">
        <v>40</v>
      </c>
      <c r="AX421" s="14" t="s">
        <v>85</v>
      </c>
      <c r="AY421" s="261" t="s">
        <v>187</v>
      </c>
    </row>
    <row r="422" spans="2:65" s="10" customFormat="1" ht="29.85" customHeight="1">
      <c r="B422" s="176"/>
      <c r="C422" s="177"/>
      <c r="D422" s="178" t="s">
        <v>76</v>
      </c>
      <c r="E422" s="190" t="s">
        <v>225</v>
      </c>
      <c r="F422" s="190" t="s">
        <v>258</v>
      </c>
      <c r="G422" s="177"/>
      <c r="H422" s="177"/>
      <c r="I422" s="180"/>
      <c r="J422" s="191">
        <f>BK422</f>
        <v>0</v>
      </c>
      <c r="K422" s="177"/>
      <c r="L422" s="182"/>
      <c r="M422" s="183"/>
      <c r="N422" s="184"/>
      <c r="O422" s="184"/>
      <c r="P422" s="185">
        <f>SUM(P423:P446)</f>
        <v>0</v>
      </c>
      <c r="Q422" s="184"/>
      <c r="R422" s="185">
        <f>SUM(R423:R446)</f>
        <v>6.479180000000001E-2</v>
      </c>
      <c r="S422" s="184"/>
      <c r="T422" s="186">
        <f>SUM(T423:T446)</f>
        <v>0.56479999999999997</v>
      </c>
      <c r="AR422" s="187" t="s">
        <v>85</v>
      </c>
      <c r="AT422" s="188" t="s">
        <v>76</v>
      </c>
      <c r="AU422" s="188" t="s">
        <v>85</v>
      </c>
      <c r="AY422" s="187" t="s">
        <v>187</v>
      </c>
      <c r="BK422" s="189">
        <f>SUM(BK423:BK446)</f>
        <v>0</v>
      </c>
    </row>
    <row r="423" spans="2:65" s="1" customFormat="1" ht="16.5" customHeight="1">
      <c r="B423" s="41"/>
      <c r="C423" s="192" t="s">
        <v>795</v>
      </c>
      <c r="D423" s="192" t="s">
        <v>189</v>
      </c>
      <c r="E423" s="193" t="s">
        <v>2247</v>
      </c>
      <c r="F423" s="194" t="s">
        <v>2248</v>
      </c>
      <c r="G423" s="195" t="s">
        <v>293</v>
      </c>
      <c r="H423" s="196">
        <v>33.700000000000003</v>
      </c>
      <c r="I423" s="197"/>
      <c r="J423" s="198">
        <f>ROUND(I423*H423,2)</f>
        <v>0</v>
      </c>
      <c r="K423" s="194" t="s">
        <v>193</v>
      </c>
      <c r="L423" s="61"/>
      <c r="M423" s="199" t="s">
        <v>21</v>
      </c>
      <c r="N423" s="200" t="s">
        <v>48</v>
      </c>
      <c r="O423" s="42"/>
      <c r="P423" s="201">
        <f>O423*H423</f>
        <v>0</v>
      </c>
      <c r="Q423" s="201">
        <v>1.67E-3</v>
      </c>
      <c r="R423" s="201">
        <f>Q423*H423</f>
        <v>5.627900000000001E-2</v>
      </c>
      <c r="S423" s="201">
        <v>0</v>
      </c>
      <c r="T423" s="202">
        <f>S423*H423</f>
        <v>0</v>
      </c>
      <c r="AR423" s="24" t="s">
        <v>194</v>
      </c>
      <c r="AT423" s="24" t="s">
        <v>189</v>
      </c>
      <c r="AU423" s="24" t="s">
        <v>87</v>
      </c>
      <c r="AY423" s="24" t="s">
        <v>187</v>
      </c>
      <c r="BE423" s="203">
        <f>IF(N423="základní",J423,0)</f>
        <v>0</v>
      </c>
      <c r="BF423" s="203">
        <f>IF(N423="snížená",J423,0)</f>
        <v>0</v>
      </c>
      <c r="BG423" s="203">
        <f>IF(N423="zákl. přenesená",J423,0)</f>
        <v>0</v>
      </c>
      <c r="BH423" s="203">
        <f>IF(N423="sníž. přenesená",J423,0)</f>
        <v>0</v>
      </c>
      <c r="BI423" s="203">
        <f>IF(N423="nulová",J423,0)</f>
        <v>0</v>
      </c>
      <c r="BJ423" s="24" t="s">
        <v>85</v>
      </c>
      <c r="BK423" s="203">
        <f>ROUND(I423*H423,2)</f>
        <v>0</v>
      </c>
      <c r="BL423" s="24" t="s">
        <v>194</v>
      </c>
      <c r="BM423" s="24" t="s">
        <v>2249</v>
      </c>
    </row>
    <row r="424" spans="2:65" s="11" customFormat="1" ht="13.5">
      <c r="B424" s="204"/>
      <c r="C424" s="205"/>
      <c r="D424" s="206" t="s">
        <v>223</v>
      </c>
      <c r="E424" s="207" t="s">
        <v>21</v>
      </c>
      <c r="F424" s="208" t="s">
        <v>2250</v>
      </c>
      <c r="G424" s="205"/>
      <c r="H424" s="209">
        <v>33.700000000000003</v>
      </c>
      <c r="I424" s="210"/>
      <c r="J424" s="205"/>
      <c r="K424" s="205"/>
      <c r="L424" s="211"/>
      <c r="M424" s="212"/>
      <c r="N424" s="213"/>
      <c r="O424" s="213"/>
      <c r="P424" s="213"/>
      <c r="Q424" s="213"/>
      <c r="R424" s="213"/>
      <c r="S424" s="213"/>
      <c r="T424" s="214"/>
      <c r="AT424" s="215" t="s">
        <v>223</v>
      </c>
      <c r="AU424" s="215" t="s">
        <v>87</v>
      </c>
      <c r="AV424" s="11" t="s">
        <v>87</v>
      </c>
      <c r="AW424" s="11" t="s">
        <v>40</v>
      </c>
      <c r="AX424" s="11" t="s">
        <v>77</v>
      </c>
      <c r="AY424" s="215" t="s">
        <v>187</v>
      </c>
    </row>
    <row r="425" spans="2:65" s="14" customFormat="1" ht="13.5">
      <c r="B425" s="251"/>
      <c r="C425" s="252"/>
      <c r="D425" s="206" t="s">
        <v>223</v>
      </c>
      <c r="E425" s="253" t="s">
        <v>21</v>
      </c>
      <c r="F425" s="254" t="s">
        <v>1374</v>
      </c>
      <c r="G425" s="252"/>
      <c r="H425" s="255">
        <v>33.700000000000003</v>
      </c>
      <c r="I425" s="256"/>
      <c r="J425" s="252"/>
      <c r="K425" s="252"/>
      <c r="L425" s="257"/>
      <c r="M425" s="258"/>
      <c r="N425" s="259"/>
      <c r="O425" s="259"/>
      <c r="P425" s="259"/>
      <c r="Q425" s="259"/>
      <c r="R425" s="259"/>
      <c r="S425" s="259"/>
      <c r="T425" s="260"/>
      <c r="AT425" s="261" t="s">
        <v>223</v>
      </c>
      <c r="AU425" s="261" t="s">
        <v>87</v>
      </c>
      <c r="AV425" s="14" t="s">
        <v>194</v>
      </c>
      <c r="AW425" s="14" t="s">
        <v>40</v>
      </c>
      <c r="AX425" s="14" t="s">
        <v>85</v>
      </c>
      <c r="AY425" s="261" t="s">
        <v>187</v>
      </c>
    </row>
    <row r="426" spans="2:65" s="1" customFormat="1" ht="16.5" customHeight="1">
      <c r="B426" s="41"/>
      <c r="C426" s="192" t="s">
        <v>799</v>
      </c>
      <c r="D426" s="192" t="s">
        <v>189</v>
      </c>
      <c r="E426" s="193" t="s">
        <v>2251</v>
      </c>
      <c r="F426" s="194" t="s">
        <v>2252</v>
      </c>
      <c r="G426" s="195" t="s">
        <v>233</v>
      </c>
      <c r="H426" s="196">
        <v>118.48</v>
      </c>
      <c r="I426" s="197"/>
      <c r="J426" s="198">
        <f>ROUND(I426*H426,2)</f>
        <v>0</v>
      </c>
      <c r="K426" s="194" t="s">
        <v>193</v>
      </c>
      <c r="L426" s="61"/>
      <c r="M426" s="199" t="s">
        <v>21</v>
      </c>
      <c r="N426" s="200" t="s">
        <v>48</v>
      </c>
      <c r="O426" s="42"/>
      <c r="P426" s="201">
        <f>O426*H426</f>
        <v>0</v>
      </c>
      <c r="Q426" s="201">
        <v>0</v>
      </c>
      <c r="R426" s="201">
        <f>Q426*H426</f>
        <v>0</v>
      </c>
      <c r="S426" s="201">
        <v>0</v>
      </c>
      <c r="T426" s="202">
        <f>S426*H426</f>
        <v>0</v>
      </c>
      <c r="AR426" s="24" t="s">
        <v>194</v>
      </c>
      <c r="AT426" s="24" t="s">
        <v>189</v>
      </c>
      <c r="AU426" s="24" t="s">
        <v>87</v>
      </c>
      <c r="AY426" s="24" t="s">
        <v>187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24" t="s">
        <v>85</v>
      </c>
      <c r="BK426" s="203">
        <f>ROUND(I426*H426,2)</f>
        <v>0</v>
      </c>
      <c r="BL426" s="24" t="s">
        <v>194</v>
      </c>
      <c r="BM426" s="24" t="s">
        <v>2253</v>
      </c>
    </row>
    <row r="427" spans="2:65" s="11" customFormat="1" ht="13.5">
      <c r="B427" s="204"/>
      <c r="C427" s="205"/>
      <c r="D427" s="206" t="s">
        <v>223</v>
      </c>
      <c r="E427" s="207" t="s">
        <v>21</v>
      </c>
      <c r="F427" s="208" t="s">
        <v>2254</v>
      </c>
      <c r="G427" s="205"/>
      <c r="H427" s="209">
        <v>118.48</v>
      </c>
      <c r="I427" s="210"/>
      <c r="J427" s="205"/>
      <c r="K427" s="205"/>
      <c r="L427" s="211"/>
      <c r="M427" s="212"/>
      <c r="N427" s="213"/>
      <c r="O427" s="213"/>
      <c r="P427" s="213"/>
      <c r="Q427" s="213"/>
      <c r="R427" s="213"/>
      <c r="S427" s="213"/>
      <c r="T427" s="214"/>
      <c r="AT427" s="215" t="s">
        <v>223</v>
      </c>
      <c r="AU427" s="215" t="s">
        <v>87</v>
      </c>
      <c r="AV427" s="11" t="s">
        <v>87</v>
      </c>
      <c r="AW427" s="11" t="s">
        <v>40</v>
      </c>
      <c r="AX427" s="11" t="s">
        <v>77</v>
      </c>
      <c r="AY427" s="215" t="s">
        <v>187</v>
      </c>
    </row>
    <row r="428" spans="2:65" s="14" customFormat="1" ht="13.5">
      <c r="B428" s="251"/>
      <c r="C428" s="252"/>
      <c r="D428" s="206" t="s">
        <v>223</v>
      </c>
      <c r="E428" s="253" t="s">
        <v>21</v>
      </c>
      <c r="F428" s="254" t="s">
        <v>1374</v>
      </c>
      <c r="G428" s="252"/>
      <c r="H428" s="255">
        <v>118.48</v>
      </c>
      <c r="I428" s="256"/>
      <c r="J428" s="252"/>
      <c r="K428" s="252"/>
      <c r="L428" s="257"/>
      <c r="M428" s="258"/>
      <c r="N428" s="259"/>
      <c r="O428" s="259"/>
      <c r="P428" s="259"/>
      <c r="Q428" s="259"/>
      <c r="R428" s="259"/>
      <c r="S428" s="259"/>
      <c r="T428" s="260"/>
      <c r="AT428" s="261" t="s">
        <v>223</v>
      </c>
      <c r="AU428" s="261" t="s">
        <v>87</v>
      </c>
      <c r="AV428" s="14" t="s">
        <v>194</v>
      </c>
      <c r="AW428" s="14" t="s">
        <v>40</v>
      </c>
      <c r="AX428" s="14" t="s">
        <v>85</v>
      </c>
      <c r="AY428" s="261" t="s">
        <v>187</v>
      </c>
    </row>
    <row r="429" spans="2:65" s="1" customFormat="1" ht="16.5" customHeight="1">
      <c r="B429" s="41"/>
      <c r="C429" s="192" t="s">
        <v>803</v>
      </c>
      <c r="D429" s="192" t="s">
        <v>189</v>
      </c>
      <c r="E429" s="193" t="s">
        <v>2255</v>
      </c>
      <c r="F429" s="194" t="s">
        <v>2256</v>
      </c>
      <c r="G429" s="195" t="s">
        <v>233</v>
      </c>
      <c r="H429" s="196">
        <v>118.48</v>
      </c>
      <c r="I429" s="197"/>
      <c r="J429" s="198">
        <f>ROUND(I429*H429,2)</f>
        <v>0</v>
      </c>
      <c r="K429" s="194" t="s">
        <v>193</v>
      </c>
      <c r="L429" s="61"/>
      <c r="M429" s="199" t="s">
        <v>21</v>
      </c>
      <c r="N429" s="200" t="s">
        <v>48</v>
      </c>
      <c r="O429" s="42"/>
      <c r="P429" s="201">
        <f>O429*H429</f>
        <v>0</v>
      </c>
      <c r="Q429" s="201">
        <v>0</v>
      </c>
      <c r="R429" s="201">
        <f>Q429*H429</f>
        <v>0</v>
      </c>
      <c r="S429" s="201">
        <v>0</v>
      </c>
      <c r="T429" s="202">
        <f>S429*H429</f>
        <v>0</v>
      </c>
      <c r="AR429" s="24" t="s">
        <v>194</v>
      </c>
      <c r="AT429" s="24" t="s">
        <v>189</v>
      </c>
      <c r="AU429" s="24" t="s">
        <v>87</v>
      </c>
      <c r="AY429" s="24" t="s">
        <v>187</v>
      </c>
      <c r="BE429" s="203">
        <f>IF(N429="základní",J429,0)</f>
        <v>0</v>
      </c>
      <c r="BF429" s="203">
        <f>IF(N429="snížená",J429,0)</f>
        <v>0</v>
      </c>
      <c r="BG429" s="203">
        <f>IF(N429="zákl. přenesená",J429,0)</f>
        <v>0</v>
      </c>
      <c r="BH429" s="203">
        <f>IF(N429="sníž. přenesená",J429,0)</f>
        <v>0</v>
      </c>
      <c r="BI429" s="203">
        <f>IF(N429="nulová",J429,0)</f>
        <v>0</v>
      </c>
      <c r="BJ429" s="24" t="s">
        <v>85</v>
      </c>
      <c r="BK429" s="203">
        <f>ROUND(I429*H429,2)</f>
        <v>0</v>
      </c>
      <c r="BL429" s="24" t="s">
        <v>194</v>
      </c>
      <c r="BM429" s="24" t="s">
        <v>2257</v>
      </c>
    </row>
    <row r="430" spans="2:65" s="11" customFormat="1" ht="13.5">
      <c r="B430" s="204"/>
      <c r="C430" s="205"/>
      <c r="D430" s="206" t="s">
        <v>223</v>
      </c>
      <c r="E430" s="207" t="s">
        <v>21</v>
      </c>
      <c r="F430" s="208" t="s">
        <v>2258</v>
      </c>
      <c r="G430" s="205"/>
      <c r="H430" s="209">
        <v>118.48</v>
      </c>
      <c r="I430" s="210"/>
      <c r="J430" s="205"/>
      <c r="K430" s="205"/>
      <c r="L430" s="211"/>
      <c r="M430" s="212"/>
      <c r="N430" s="213"/>
      <c r="O430" s="213"/>
      <c r="P430" s="213"/>
      <c r="Q430" s="213"/>
      <c r="R430" s="213"/>
      <c r="S430" s="213"/>
      <c r="T430" s="214"/>
      <c r="AT430" s="215" t="s">
        <v>223</v>
      </c>
      <c r="AU430" s="215" t="s">
        <v>87</v>
      </c>
      <c r="AV430" s="11" t="s">
        <v>87</v>
      </c>
      <c r="AW430" s="11" t="s">
        <v>40</v>
      </c>
      <c r="AX430" s="11" t="s">
        <v>77</v>
      </c>
      <c r="AY430" s="215" t="s">
        <v>187</v>
      </c>
    </row>
    <row r="431" spans="2:65" s="14" customFormat="1" ht="13.5">
      <c r="B431" s="251"/>
      <c r="C431" s="252"/>
      <c r="D431" s="206" t="s">
        <v>223</v>
      </c>
      <c r="E431" s="253" t="s">
        <v>21</v>
      </c>
      <c r="F431" s="254" t="s">
        <v>1374</v>
      </c>
      <c r="G431" s="252"/>
      <c r="H431" s="255">
        <v>118.48</v>
      </c>
      <c r="I431" s="256"/>
      <c r="J431" s="252"/>
      <c r="K431" s="252"/>
      <c r="L431" s="257"/>
      <c r="M431" s="258"/>
      <c r="N431" s="259"/>
      <c r="O431" s="259"/>
      <c r="P431" s="259"/>
      <c r="Q431" s="259"/>
      <c r="R431" s="259"/>
      <c r="S431" s="259"/>
      <c r="T431" s="260"/>
      <c r="AT431" s="261" t="s">
        <v>223</v>
      </c>
      <c r="AU431" s="261" t="s">
        <v>87</v>
      </c>
      <c r="AV431" s="14" t="s">
        <v>194</v>
      </c>
      <c r="AW431" s="14" t="s">
        <v>40</v>
      </c>
      <c r="AX431" s="14" t="s">
        <v>85</v>
      </c>
      <c r="AY431" s="261" t="s">
        <v>187</v>
      </c>
    </row>
    <row r="432" spans="2:65" s="1" customFormat="1" ht="16.5" customHeight="1">
      <c r="B432" s="41"/>
      <c r="C432" s="192" t="s">
        <v>807</v>
      </c>
      <c r="D432" s="192" t="s">
        <v>189</v>
      </c>
      <c r="E432" s="193" t="s">
        <v>2259</v>
      </c>
      <c r="F432" s="194" t="s">
        <v>2260</v>
      </c>
      <c r="G432" s="195" t="s">
        <v>202</v>
      </c>
      <c r="H432" s="196">
        <v>32.479999999999997</v>
      </c>
      <c r="I432" s="197"/>
      <c r="J432" s="198">
        <f>ROUND(I432*H432,2)</f>
        <v>0</v>
      </c>
      <c r="K432" s="194" t="s">
        <v>193</v>
      </c>
      <c r="L432" s="61"/>
      <c r="M432" s="199" t="s">
        <v>21</v>
      </c>
      <c r="N432" s="200" t="s">
        <v>48</v>
      </c>
      <c r="O432" s="42"/>
      <c r="P432" s="201">
        <f>O432*H432</f>
        <v>0</v>
      </c>
      <c r="Q432" s="201">
        <v>1.0000000000000001E-5</v>
      </c>
      <c r="R432" s="201">
        <f>Q432*H432</f>
        <v>3.2479999999999998E-4</v>
      </c>
      <c r="S432" s="201">
        <v>0</v>
      </c>
      <c r="T432" s="202">
        <f>S432*H432</f>
        <v>0</v>
      </c>
      <c r="AR432" s="24" t="s">
        <v>194</v>
      </c>
      <c r="AT432" s="24" t="s">
        <v>189</v>
      </c>
      <c r="AU432" s="24" t="s">
        <v>87</v>
      </c>
      <c r="AY432" s="24" t="s">
        <v>187</v>
      </c>
      <c r="BE432" s="203">
        <f>IF(N432="základní",J432,0)</f>
        <v>0</v>
      </c>
      <c r="BF432" s="203">
        <f>IF(N432="snížená",J432,0)</f>
        <v>0</v>
      </c>
      <c r="BG432" s="203">
        <f>IF(N432="zákl. přenesená",J432,0)</f>
        <v>0</v>
      </c>
      <c r="BH432" s="203">
        <f>IF(N432="sníž. přenesená",J432,0)</f>
        <v>0</v>
      </c>
      <c r="BI432" s="203">
        <f>IF(N432="nulová",J432,0)</f>
        <v>0</v>
      </c>
      <c r="BJ432" s="24" t="s">
        <v>85</v>
      </c>
      <c r="BK432" s="203">
        <f>ROUND(I432*H432,2)</f>
        <v>0</v>
      </c>
      <c r="BL432" s="24" t="s">
        <v>194</v>
      </c>
      <c r="BM432" s="24" t="s">
        <v>2261</v>
      </c>
    </row>
    <row r="433" spans="2:65" s="11" customFormat="1" ht="13.5">
      <c r="B433" s="204"/>
      <c r="C433" s="205"/>
      <c r="D433" s="206" t="s">
        <v>223</v>
      </c>
      <c r="E433" s="207" t="s">
        <v>21</v>
      </c>
      <c r="F433" s="208" t="s">
        <v>2262</v>
      </c>
      <c r="G433" s="205"/>
      <c r="H433" s="209">
        <v>32.479999999999997</v>
      </c>
      <c r="I433" s="210"/>
      <c r="J433" s="205"/>
      <c r="K433" s="205"/>
      <c r="L433" s="211"/>
      <c r="M433" s="212"/>
      <c r="N433" s="213"/>
      <c r="O433" s="213"/>
      <c r="P433" s="213"/>
      <c r="Q433" s="213"/>
      <c r="R433" s="213"/>
      <c r="S433" s="213"/>
      <c r="T433" s="214"/>
      <c r="AT433" s="215" t="s">
        <v>223</v>
      </c>
      <c r="AU433" s="215" t="s">
        <v>87</v>
      </c>
      <c r="AV433" s="11" t="s">
        <v>87</v>
      </c>
      <c r="AW433" s="11" t="s">
        <v>40</v>
      </c>
      <c r="AX433" s="11" t="s">
        <v>77</v>
      </c>
      <c r="AY433" s="215" t="s">
        <v>187</v>
      </c>
    </row>
    <row r="434" spans="2:65" s="14" customFormat="1" ht="13.5">
      <c r="B434" s="251"/>
      <c r="C434" s="252"/>
      <c r="D434" s="206" t="s">
        <v>223</v>
      </c>
      <c r="E434" s="253" t="s">
        <v>21</v>
      </c>
      <c r="F434" s="254" t="s">
        <v>1374</v>
      </c>
      <c r="G434" s="252"/>
      <c r="H434" s="255">
        <v>32.479999999999997</v>
      </c>
      <c r="I434" s="256"/>
      <c r="J434" s="252"/>
      <c r="K434" s="252"/>
      <c r="L434" s="257"/>
      <c r="M434" s="258"/>
      <c r="N434" s="259"/>
      <c r="O434" s="259"/>
      <c r="P434" s="259"/>
      <c r="Q434" s="259"/>
      <c r="R434" s="259"/>
      <c r="S434" s="259"/>
      <c r="T434" s="260"/>
      <c r="AT434" s="261" t="s">
        <v>223</v>
      </c>
      <c r="AU434" s="261" t="s">
        <v>87</v>
      </c>
      <c r="AV434" s="14" t="s">
        <v>194</v>
      </c>
      <c r="AW434" s="14" t="s">
        <v>40</v>
      </c>
      <c r="AX434" s="14" t="s">
        <v>85</v>
      </c>
      <c r="AY434" s="261" t="s">
        <v>187</v>
      </c>
    </row>
    <row r="435" spans="2:65" s="1" customFormat="1" ht="25.5" customHeight="1">
      <c r="B435" s="41"/>
      <c r="C435" s="192" t="s">
        <v>811</v>
      </c>
      <c r="D435" s="192" t="s">
        <v>189</v>
      </c>
      <c r="E435" s="193" t="s">
        <v>2263</v>
      </c>
      <c r="F435" s="194" t="s">
        <v>2264</v>
      </c>
      <c r="G435" s="195" t="s">
        <v>202</v>
      </c>
      <c r="H435" s="196">
        <v>32.479999999999997</v>
      </c>
      <c r="I435" s="197"/>
      <c r="J435" s="198">
        <f>ROUND(I435*H435,2)</f>
        <v>0</v>
      </c>
      <c r="K435" s="194" t="s">
        <v>193</v>
      </c>
      <c r="L435" s="61"/>
      <c r="M435" s="199" t="s">
        <v>21</v>
      </c>
      <c r="N435" s="200" t="s">
        <v>48</v>
      </c>
      <c r="O435" s="42"/>
      <c r="P435" s="201">
        <f>O435*H435</f>
        <v>0</v>
      </c>
      <c r="Q435" s="201">
        <v>0</v>
      </c>
      <c r="R435" s="201">
        <f>Q435*H435</f>
        <v>0</v>
      </c>
      <c r="S435" s="201">
        <v>0</v>
      </c>
      <c r="T435" s="202">
        <f>S435*H435</f>
        <v>0</v>
      </c>
      <c r="AR435" s="24" t="s">
        <v>194</v>
      </c>
      <c r="AT435" s="24" t="s">
        <v>189</v>
      </c>
      <c r="AU435" s="24" t="s">
        <v>87</v>
      </c>
      <c r="AY435" s="24" t="s">
        <v>187</v>
      </c>
      <c r="BE435" s="203">
        <f>IF(N435="základní",J435,0)</f>
        <v>0</v>
      </c>
      <c r="BF435" s="203">
        <f>IF(N435="snížená",J435,0)</f>
        <v>0</v>
      </c>
      <c r="BG435" s="203">
        <f>IF(N435="zákl. přenesená",J435,0)</f>
        <v>0</v>
      </c>
      <c r="BH435" s="203">
        <f>IF(N435="sníž. přenesená",J435,0)</f>
        <v>0</v>
      </c>
      <c r="BI435" s="203">
        <f>IF(N435="nulová",J435,0)</f>
        <v>0</v>
      </c>
      <c r="BJ435" s="24" t="s">
        <v>85</v>
      </c>
      <c r="BK435" s="203">
        <f>ROUND(I435*H435,2)</f>
        <v>0</v>
      </c>
      <c r="BL435" s="24" t="s">
        <v>194</v>
      </c>
      <c r="BM435" s="24" t="s">
        <v>2265</v>
      </c>
    </row>
    <row r="436" spans="2:65" s="11" customFormat="1" ht="13.5">
      <c r="B436" s="204"/>
      <c r="C436" s="205"/>
      <c r="D436" s="206" t="s">
        <v>223</v>
      </c>
      <c r="E436" s="207" t="s">
        <v>21</v>
      </c>
      <c r="F436" s="208" t="s">
        <v>2262</v>
      </c>
      <c r="G436" s="205"/>
      <c r="H436" s="209">
        <v>32.479999999999997</v>
      </c>
      <c r="I436" s="210"/>
      <c r="J436" s="205"/>
      <c r="K436" s="205"/>
      <c r="L436" s="211"/>
      <c r="M436" s="212"/>
      <c r="N436" s="213"/>
      <c r="O436" s="213"/>
      <c r="P436" s="213"/>
      <c r="Q436" s="213"/>
      <c r="R436" s="213"/>
      <c r="S436" s="213"/>
      <c r="T436" s="214"/>
      <c r="AT436" s="215" t="s">
        <v>223</v>
      </c>
      <c r="AU436" s="215" t="s">
        <v>87</v>
      </c>
      <c r="AV436" s="11" t="s">
        <v>87</v>
      </c>
      <c r="AW436" s="11" t="s">
        <v>40</v>
      </c>
      <c r="AX436" s="11" t="s">
        <v>77</v>
      </c>
      <c r="AY436" s="215" t="s">
        <v>187</v>
      </c>
    </row>
    <row r="437" spans="2:65" s="14" customFormat="1" ht="13.5">
      <c r="B437" s="251"/>
      <c r="C437" s="252"/>
      <c r="D437" s="206" t="s">
        <v>223</v>
      </c>
      <c r="E437" s="253" t="s">
        <v>21</v>
      </c>
      <c r="F437" s="254" t="s">
        <v>1374</v>
      </c>
      <c r="G437" s="252"/>
      <c r="H437" s="255">
        <v>32.479999999999997</v>
      </c>
      <c r="I437" s="256"/>
      <c r="J437" s="252"/>
      <c r="K437" s="252"/>
      <c r="L437" s="257"/>
      <c r="M437" s="258"/>
      <c r="N437" s="259"/>
      <c r="O437" s="259"/>
      <c r="P437" s="259"/>
      <c r="Q437" s="259"/>
      <c r="R437" s="259"/>
      <c r="S437" s="259"/>
      <c r="T437" s="260"/>
      <c r="AT437" s="261" t="s">
        <v>223</v>
      </c>
      <c r="AU437" s="261" t="s">
        <v>87</v>
      </c>
      <c r="AV437" s="14" t="s">
        <v>194</v>
      </c>
      <c r="AW437" s="14" t="s">
        <v>40</v>
      </c>
      <c r="AX437" s="14" t="s">
        <v>85</v>
      </c>
      <c r="AY437" s="261" t="s">
        <v>187</v>
      </c>
    </row>
    <row r="438" spans="2:65" s="1" customFormat="1" ht="16.5" customHeight="1">
      <c r="B438" s="41"/>
      <c r="C438" s="192" t="s">
        <v>817</v>
      </c>
      <c r="D438" s="192" t="s">
        <v>189</v>
      </c>
      <c r="E438" s="193" t="s">
        <v>2266</v>
      </c>
      <c r="F438" s="194" t="s">
        <v>2267</v>
      </c>
      <c r="G438" s="195" t="s">
        <v>293</v>
      </c>
      <c r="H438" s="196">
        <v>0.4</v>
      </c>
      <c r="I438" s="197"/>
      <c r="J438" s="198">
        <f>ROUND(I438*H438,2)</f>
        <v>0</v>
      </c>
      <c r="K438" s="194" t="s">
        <v>193</v>
      </c>
      <c r="L438" s="61"/>
      <c r="M438" s="199" t="s">
        <v>21</v>
      </c>
      <c r="N438" s="200" t="s">
        <v>48</v>
      </c>
      <c r="O438" s="42"/>
      <c r="P438" s="201">
        <f>O438*H438</f>
        <v>0</v>
      </c>
      <c r="Q438" s="201">
        <v>2.82E-3</v>
      </c>
      <c r="R438" s="201">
        <f>Q438*H438</f>
        <v>1.1280000000000001E-3</v>
      </c>
      <c r="S438" s="201">
        <v>0.10100000000000001</v>
      </c>
      <c r="T438" s="202">
        <f>S438*H438</f>
        <v>4.0400000000000005E-2</v>
      </c>
      <c r="AR438" s="24" t="s">
        <v>194</v>
      </c>
      <c r="AT438" s="24" t="s">
        <v>189</v>
      </c>
      <c r="AU438" s="24" t="s">
        <v>87</v>
      </c>
      <c r="AY438" s="24" t="s">
        <v>187</v>
      </c>
      <c r="BE438" s="203">
        <f>IF(N438="základní",J438,0)</f>
        <v>0</v>
      </c>
      <c r="BF438" s="203">
        <f>IF(N438="snížená",J438,0)</f>
        <v>0</v>
      </c>
      <c r="BG438" s="203">
        <f>IF(N438="zákl. přenesená",J438,0)</f>
        <v>0</v>
      </c>
      <c r="BH438" s="203">
        <f>IF(N438="sníž. přenesená",J438,0)</f>
        <v>0</v>
      </c>
      <c r="BI438" s="203">
        <f>IF(N438="nulová",J438,0)</f>
        <v>0</v>
      </c>
      <c r="BJ438" s="24" t="s">
        <v>85</v>
      </c>
      <c r="BK438" s="203">
        <f>ROUND(I438*H438,2)</f>
        <v>0</v>
      </c>
      <c r="BL438" s="24" t="s">
        <v>194</v>
      </c>
      <c r="BM438" s="24" t="s">
        <v>2268</v>
      </c>
    </row>
    <row r="439" spans="2:65" s="11" customFormat="1" ht="13.5">
      <c r="B439" s="204"/>
      <c r="C439" s="205"/>
      <c r="D439" s="206" t="s">
        <v>223</v>
      </c>
      <c r="E439" s="207" t="s">
        <v>21</v>
      </c>
      <c r="F439" s="208" t="s">
        <v>2269</v>
      </c>
      <c r="G439" s="205"/>
      <c r="H439" s="209">
        <v>0.4</v>
      </c>
      <c r="I439" s="210"/>
      <c r="J439" s="205"/>
      <c r="K439" s="205"/>
      <c r="L439" s="211"/>
      <c r="M439" s="212"/>
      <c r="N439" s="213"/>
      <c r="O439" s="213"/>
      <c r="P439" s="213"/>
      <c r="Q439" s="213"/>
      <c r="R439" s="213"/>
      <c r="S439" s="213"/>
      <c r="T439" s="214"/>
      <c r="AT439" s="215" t="s">
        <v>223</v>
      </c>
      <c r="AU439" s="215" t="s">
        <v>87</v>
      </c>
      <c r="AV439" s="11" t="s">
        <v>87</v>
      </c>
      <c r="AW439" s="11" t="s">
        <v>40</v>
      </c>
      <c r="AX439" s="11" t="s">
        <v>77</v>
      </c>
      <c r="AY439" s="215" t="s">
        <v>187</v>
      </c>
    </row>
    <row r="440" spans="2:65" s="14" customFormat="1" ht="13.5">
      <c r="B440" s="251"/>
      <c r="C440" s="252"/>
      <c r="D440" s="206" t="s">
        <v>223</v>
      </c>
      <c r="E440" s="253" t="s">
        <v>21</v>
      </c>
      <c r="F440" s="254" t="s">
        <v>1374</v>
      </c>
      <c r="G440" s="252"/>
      <c r="H440" s="255">
        <v>0.4</v>
      </c>
      <c r="I440" s="256"/>
      <c r="J440" s="252"/>
      <c r="K440" s="252"/>
      <c r="L440" s="257"/>
      <c r="M440" s="258"/>
      <c r="N440" s="259"/>
      <c r="O440" s="259"/>
      <c r="P440" s="259"/>
      <c r="Q440" s="259"/>
      <c r="R440" s="259"/>
      <c r="S440" s="259"/>
      <c r="T440" s="260"/>
      <c r="AT440" s="261" t="s">
        <v>223</v>
      </c>
      <c r="AU440" s="261" t="s">
        <v>87</v>
      </c>
      <c r="AV440" s="14" t="s">
        <v>194</v>
      </c>
      <c r="AW440" s="14" t="s">
        <v>40</v>
      </c>
      <c r="AX440" s="14" t="s">
        <v>85</v>
      </c>
      <c r="AY440" s="261" t="s">
        <v>187</v>
      </c>
    </row>
    <row r="441" spans="2:65" s="1" customFormat="1" ht="16.5" customHeight="1">
      <c r="B441" s="41"/>
      <c r="C441" s="192" t="s">
        <v>821</v>
      </c>
      <c r="D441" s="192" t="s">
        <v>189</v>
      </c>
      <c r="E441" s="193" t="s">
        <v>2270</v>
      </c>
      <c r="F441" s="194" t="s">
        <v>2271</v>
      </c>
      <c r="G441" s="195" t="s">
        <v>293</v>
      </c>
      <c r="H441" s="196">
        <v>0.4</v>
      </c>
      <c r="I441" s="197"/>
      <c r="J441" s="198">
        <f>ROUND(I441*H441,2)</f>
        <v>0</v>
      </c>
      <c r="K441" s="194" t="s">
        <v>193</v>
      </c>
      <c r="L441" s="61"/>
      <c r="M441" s="199" t="s">
        <v>21</v>
      </c>
      <c r="N441" s="200" t="s">
        <v>48</v>
      </c>
      <c r="O441" s="42"/>
      <c r="P441" s="201">
        <f>O441*H441</f>
        <v>0</v>
      </c>
      <c r="Q441" s="201">
        <v>3.3400000000000001E-3</v>
      </c>
      <c r="R441" s="201">
        <f>Q441*H441</f>
        <v>1.3360000000000002E-3</v>
      </c>
      <c r="S441" s="201">
        <v>0.159</v>
      </c>
      <c r="T441" s="202">
        <f>S441*H441</f>
        <v>6.3600000000000004E-2</v>
      </c>
      <c r="AR441" s="24" t="s">
        <v>194</v>
      </c>
      <c r="AT441" s="24" t="s">
        <v>189</v>
      </c>
      <c r="AU441" s="24" t="s">
        <v>87</v>
      </c>
      <c r="AY441" s="24" t="s">
        <v>187</v>
      </c>
      <c r="BE441" s="203">
        <f>IF(N441="základní",J441,0)</f>
        <v>0</v>
      </c>
      <c r="BF441" s="203">
        <f>IF(N441="snížená",J441,0)</f>
        <v>0</v>
      </c>
      <c r="BG441" s="203">
        <f>IF(N441="zákl. přenesená",J441,0)</f>
        <v>0</v>
      </c>
      <c r="BH441" s="203">
        <f>IF(N441="sníž. přenesená",J441,0)</f>
        <v>0</v>
      </c>
      <c r="BI441" s="203">
        <f>IF(N441="nulová",J441,0)</f>
        <v>0</v>
      </c>
      <c r="BJ441" s="24" t="s">
        <v>85</v>
      </c>
      <c r="BK441" s="203">
        <f>ROUND(I441*H441,2)</f>
        <v>0</v>
      </c>
      <c r="BL441" s="24" t="s">
        <v>194</v>
      </c>
      <c r="BM441" s="24" t="s">
        <v>2272</v>
      </c>
    </row>
    <row r="442" spans="2:65" s="11" customFormat="1" ht="13.5">
      <c r="B442" s="204"/>
      <c r="C442" s="205"/>
      <c r="D442" s="206" t="s">
        <v>223</v>
      </c>
      <c r="E442" s="207" t="s">
        <v>21</v>
      </c>
      <c r="F442" s="208" t="s">
        <v>2269</v>
      </c>
      <c r="G442" s="205"/>
      <c r="H442" s="209">
        <v>0.4</v>
      </c>
      <c r="I442" s="210"/>
      <c r="J442" s="205"/>
      <c r="K442" s="205"/>
      <c r="L442" s="211"/>
      <c r="M442" s="212"/>
      <c r="N442" s="213"/>
      <c r="O442" s="213"/>
      <c r="P442" s="213"/>
      <c r="Q442" s="213"/>
      <c r="R442" s="213"/>
      <c r="S442" s="213"/>
      <c r="T442" s="214"/>
      <c r="AT442" s="215" t="s">
        <v>223</v>
      </c>
      <c r="AU442" s="215" t="s">
        <v>87</v>
      </c>
      <c r="AV442" s="11" t="s">
        <v>87</v>
      </c>
      <c r="AW442" s="11" t="s">
        <v>40</v>
      </c>
      <c r="AX442" s="11" t="s">
        <v>77</v>
      </c>
      <c r="AY442" s="215" t="s">
        <v>187</v>
      </c>
    </row>
    <row r="443" spans="2:65" s="14" customFormat="1" ht="13.5">
      <c r="B443" s="251"/>
      <c r="C443" s="252"/>
      <c r="D443" s="206" t="s">
        <v>223</v>
      </c>
      <c r="E443" s="253" t="s">
        <v>21</v>
      </c>
      <c r="F443" s="254" t="s">
        <v>1374</v>
      </c>
      <c r="G443" s="252"/>
      <c r="H443" s="255">
        <v>0.4</v>
      </c>
      <c r="I443" s="256"/>
      <c r="J443" s="252"/>
      <c r="K443" s="252"/>
      <c r="L443" s="257"/>
      <c r="M443" s="258"/>
      <c r="N443" s="259"/>
      <c r="O443" s="259"/>
      <c r="P443" s="259"/>
      <c r="Q443" s="259"/>
      <c r="R443" s="259"/>
      <c r="S443" s="259"/>
      <c r="T443" s="260"/>
      <c r="AT443" s="261" t="s">
        <v>223</v>
      </c>
      <c r="AU443" s="261" t="s">
        <v>87</v>
      </c>
      <c r="AV443" s="14" t="s">
        <v>194</v>
      </c>
      <c r="AW443" s="14" t="s">
        <v>40</v>
      </c>
      <c r="AX443" s="14" t="s">
        <v>85</v>
      </c>
      <c r="AY443" s="261" t="s">
        <v>187</v>
      </c>
    </row>
    <row r="444" spans="2:65" s="1" customFormat="1" ht="16.5" customHeight="1">
      <c r="B444" s="41"/>
      <c r="C444" s="192" t="s">
        <v>825</v>
      </c>
      <c r="D444" s="192" t="s">
        <v>189</v>
      </c>
      <c r="E444" s="193" t="s">
        <v>2273</v>
      </c>
      <c r="F444" s="194" t="s">
        <v>2274</v>
      </c>
      <c r="G444" s="195" t="s">
        <v>293</v>
      </c>
      <c r="H444" s="196">
        <v>1.2</v>
      </c>
      <c r="I444" s="197"/>
      <c r="J444" s="198">
        <f>ROUND(I444*H444,2)</f>
        <v>0</v>
      </c>
      <c r="K444" s="194" t="s">
        <v>193</v>
      </c>
      <c r="L444" s="61"/>
      <c r="M444" s="199" t="s">
        <v>21</v>
      </c>
      <c r="N444" s="200" t="s">
        <v>48</v>
      </c>
      <c r="O444" s="42"/>
      <c r="P444" s="201">
        <f>O444*H444</f>
        <v>0</v>
      </c>
      <c r="Q444" s="201">
        <v>4.7699999999999999E-3</v>
      </c>
      <c r="R444" s="201">
        <f>Q444*H444</f>
        <v>5.7239999999999999E-3</v>
      </c>
      <c r="S444" s="201">
        <v>0.38400000000000001</v>
      </c>
      <c r="T444" s="202">
        <f>S444*H444</f>
        <v>0.46079999999999999</v>
      </c>
      <c r="AR444" s="24" t="s">
        <v>194</v>
      </c>
      <c r="AT444" s="24" t="s">
        <v>189</v>
      </c>
      <c r="AU444" s="24" t="s">
        <v>87</v>
      </c>
      <c r="AY444" s="24" t="s">
        <v>187</v>
      </c>
      <c r="BE444" s="203">
        <f>IF(N444="základní",J444,0)</f>
        <v>0</v>
      </c>
      <c r="BF444" s="203">
        <f>IF(N444="snížená",J444,0)</f>
        <v>0</v>
      </c>
      <c r="BG444" s="203">
        <f>IF(N444="zákl. přenesená",J444,0)</f>
        <v>0</v>
      </c>
      <c r="BH444" s="203">
        <f>IF(N444="sníž. přenesená",J444,0)</f>
        <v>0</v>
      </c>
      <c r="BI444" s="203">
        <f>IF(N444="nulová",J444,0)</f>
        <v>0</v>
      </c>
      <c r="BJ444" s="24" t="s">
        <v>85</v>
      </c>
      <c r="BK444" s="203">
        <f>ROUND(I444*H444,2)</f>
        <v>0</v>
      </c>
      <c r="BL444" s="24" t="s">
        <v>194</v>
      </c>
      <c r="BM444" s="24" t="s">
        <v>2275</v>
      </c>
    </row>
    <row r="445" spans="2:65" s="11" customFormat="1" ht="13.5">
      <c r="B445" s="204"/>
      <c r="C445" s="205"/>
      <c r="D445" s="206" t="s">
        <v>223</v>
      </c>
      <c r="E445" s="207" t="s">
        <v>21</v>
      </c>
      <c r="F445" s="208" t="s">
        <v>2276</v>
      </c>
      <c r="G445" s="205"/>
      <c r="H445" s="209">
        <v>1.2</v>
      </c>
      <c r="I445" s="210"/>
      <c r="J445" s="205"/>
      <c r="K445" s="205"/>
      <c r="L445" s="211"/>
      <c r="M445" s="212"/>
      <c r="N445" s="213"/>
      <c r="O445" s="213"/>
      <c r="P445" s="213"/>
      <c r="Q445" s="213"/>
      <c r="R445" s="213"/>
      <c r="S445" s="213"/>
      <c r="T445" s="214"/>
      <c r="AT445" s="215" t="s">
        <v>223</v>
      </c>
      <c r="AU445" s="215" t="s">
        <v>87</v>
      </c>
      <c r="AV445" s="11" t="s">
        <v>87</v>
      </c>
      <c r="AW445" s="11" t="s">
        <v>40</v>
      </c>
      <c r="AX445" s="11" t="s">
        <v>77</v>
      </c>
      <c r="AY445" s="215" t="s">
        <v>187</v>
      </c>
    </row>
    <row r="446" spans="2:65" s="14" customFormat="1" ht="13.5">
      <c r="B446" s="251"/>
      <c r="C446" s="252"/>
      <c r="D446" s="206" t="s">
        <v>223</v>
      </c>
      <c r="E446" s="253" t="s">
        <v>21</v>
      </c>
      <c r="F446" s="254" t="s">
        <v>1374</v>
      </c>
      <c r="G446" s="252"/>
      <c r="H446" s="255">
        <v>1.2</v>
      </c>
      <c r="I446" s="256"/>
      <c r="J446" s="252"/>
      <c r="K446" s="252"/>
      <c r="L446" s="257"/>
      <c r="M446" s="258"/>
      <c r="N446" s="259"/>
      <c r="O446" s="259"/>
      <c r="P446" s="259"/>
      <c r="Q446" s="259"/>
      <c r="R446" s="259"/>
      <c r="S446" s="259"/>
      <c r="T446" s="260"/>
      <c r="AT446" s="261" t="s">
        <v>223</v>
      </c>
      <c r="AU446" s="261" t="s">
        <v>87</v>
      </c>
      <c r="AV446" s="14" t="s">
        <v>194</v>
      </c>
      <c r="AW446" s="14" t="s">
        <v>40</v>
      </c>
      <c r="AX446" s="14" t="s">
        <v>85</v>
      </c>
      <c r="AY446" s="261" t="s">
        <v>187</v>
      </c>
    </row>
    <row r="447" spans="2:65" s="10" customFormat="1" ht="29.85" customHeight="1">
      <c r="B447" s="176"/>
      <c r="C447" s="177"/>
      <c r="D447" s="178" t="s">
        <v>76</v>
      </c>
      <c r="E447" s="190" t="s">
        <v>299</v>
      </c>
      <c r="F447" s="190" t="s">
        <v>300</v>
      </c>
      <c r="G447" s="177"/>
      <c r="H447" s="177"/>
      <c r="I447" s="180"/>
      <c r="J447" s="191">
        <f>BK447</f>
        <v>0</v>
      </c>
      <c r="K447" s="177"/>
      <c r="L447" s="182"/>
      <c r="M447" s="183"/>
      <c r="N447" s="184"/>
      <c r="O447" s="184"/>
      <c r="P447" s="185">
        <f>SUM(P448:P453)</f>
        <v>0</v>
      </c>
      <c r="Q447" s="184"/>
      <c r="R447" s="185">
        <f>SUM(R448:R453)</f>
        <v>0</v>
      </c>
      <c r="S447" s="184"/>
      <c r="T447" s="186">
        <f>SUM(T448:T453)</f>
        <v>0</v>
      </c>
      <c r="AR447" s="187" t="s">
        <v>85</v>
      </c>
      <c r="AT447" s="188" t="s">
        <v>76</v>
      </c>
      <c r="AU447" s="188" t="s">
        <v>85</v>
      </c>
      <c r="AY447" s="187" t="s">
        <v>187</v>
      </c>
      <c r="BK447" s="189">
        <f>SUM(BK448:BK453)</f>
        <v>0</v>
      </c>
    </row>
    <row r="448" spans="2:65" s="1" customFormat="1" ht="16.5" customHeight="1">
      <c r="B448" s="41"/>
      <c r="C448" s="192" t="s">
        <v>829</v>
      </c>
      <c r="D448" s="192" t="s">
        <v>189</v>
      </c>
      <c r="E448" s="193" t="s">
        <v>2277</v>
      </c>
      <c r="F448" s="194" t="s">
        <v>2278</v>
      </c>
      <c r="G448" s="195" t="s">
        <v>304</v>
      </c>
      <c r="H448" s="196">
        <v>315.44</v>
      </c>
      <c r="I448" s="197"/>
      <c r="J448" s="198">
        <f>ROUND(I448*H448,2)</f>
        <v>0</v>
      </c>
      <c r="K448" s="194" t="s">
        <v>193</v>
      </c>
      <c r="L448" s="61"/>
      <c r="M448" s="199" t="s">
        <v>21</v>
      </c>
      <c r="N448" s="200" t="s">
        <v>48</v>
      </c>
      <c r="O448" s="42"/>
      <c r="P448" s="201">
        <f>O448*H448</f>
        <v>0</v>
      </c>
      <c r="Q448" s="201">
        <v>0</v>
      </c>
      <c r="R448" s="201">
        <f>Q448*H448</f>
        <v>0</v>
      </c>
      <c r="S448" s="201">
        <v>0</v>
      </c>
      <c r="T448" s="202">
        <f>S448*H448</f>
        <v>0</v>
      </c>
      <c r="AR448" s="24" t="s">
        <v>194</v>
      </c>
      <c r="AT448" s="24" t="s">
        <v>189</v>
      </c>
      <c r="AU448" s="24" t="s">
        <v>87</v>
      </c>
      <c r="AY448" s="24" t="s">
        <v>187</v>
      </c>
      <c r="BE448" s="203">
        <f>IF(N448="základní",J448,0)</f>
        <v>0</v>
      </c>
      <c r="BF448" s="203">
        <f>IF(N448="snížená",J448,0)</f>
        <v>0</v>
      </c>
      <c r="BG448" s="203">
        <f>IF(N448="zákl. přenesená",J448,0)</f>
        <v>0</v>
      </c>
      <c r="BH448" s="203">
        <f>IF(N448="sníž. přenesená",J448,0)</f>
        <v>0</v>
      </c>
      <c r="BI448" s="203">
        <f>IF(N448="nulová",J448,0)</f>
        <v>0</v>
      </c>
      <c r="BJ448" s="24" t="s">
        <v>85</v>
      </c>
      <c r="BK448" s="203">
        <f>ROUND(I448*H448,2)</f>
        <v>0</v>
      </c>
      <c r="BL448" s="24" t="s">
        <v>194</v>
      </c>
      <c r="BM448" s="24" t="s">
        <v>2279</v>
      </c>
    </row>
    <row r="449" spans="2:65" s="11" customFormat="1" ht="13.5">
      <c r="B449" s="204"/>
      <c r="C449" s="205"/>
      <c r="D449" s="206" t="s">
        <v>223</v>
      </c>
      <c r="E449" s="207" t="s">
        <v>21</v>
      </c>
      <c r="F449" s="208" t="s">
        <v>2280</v>
      </c>
      <c r="G449" s="205"/>
      <c r="H449" s="209">
        <v>315.44</v>
      </c>
      <c r="I449" s="210"/>
      <c r="J449" s="205"/>
      <c r="K449" s="205"/>
      <c r="L449" s="211"/>
      <c r="M449" s="212"/>
      <c r="N449" s="213"/>
      <c r="O449" s="213"/>
      <c r="P449" s="213"/>
      <c r="Q449" s="213"/>
      <c r="R449" s="213"/>
      <c r="S449" s="213"/>
      <c r="T449" s="214"/>
      <c r="AT449" s="215" t="s">
        <v>223</v>
      </c>
      <c r="AU449" s="215" t="s">
        <v>87</v>
      </c>
      <c r="AV449" s="11" t="s">
        <v>87</v>
      </c>
      <c r="AW449" s="11" t="s">
        <v>40</v>
      </c>
      <c r="AX449" s="11" t="s">
        <v>77</v>
      </c>
      <c r="AY449" s="215" t="s">
        <v>187</v>
      </c>
    </row>
    <row r="450" spans="2:65" s="14" customFormat="1" ht="13.5">
      <c r="B450" s="251"/>
      <c r="C450" s="252"/>
      <c r="D450" s="206" t="s">
        <v>223</v>
      </c>
      <c r="E450" s="253" t="s">
        <v>21</v>
      </c>
      <c r="F450" s="254" t="s">
        <v>1374</v>
      </c>
      <c r="G450" s="252"/>
      <c r="H450" s="255">
        <v>315.44</v>
      </c>
      <c r="I450" s="256"/>
      <c r="J450" s="252"/>
      <c r="K450" s="252"/>
      <c r="L450" s="257"/>
      <c r="M450" s="258"/>
      <c r="N450" s="259"/>
      <c r="O450" s="259"/>
      <c r="P450" s="259"/>
      <c r="Q450" s="259"/>
      <c r="R450" s="259"/>
      <c r="S450" s="259"/>
      <c r="T450" s="260"/>
      <c r="AT450" s="261" t="s">
        <v>223</v>
      </c>
      <c r="AU450" s="261" t="s">
        <v>87</v>
      </c>
      <c r="AV450" s="14" t="s">
        <v>194</v>
      </c>
      <c r="AW450" s="14" t="s">
        <v>40</v>
      </c>
      <c r="AX450" s="14" t="s">
        <v>85</v>
      </c>
      <c r="AY450" s="261" t="s">
        <v>187</v>
      </c>
    </row>
    <row r="451" spans="2:65" s="1" customFormat="1" ht="16.5" customHeight="1">
      <c r="B451" s="41"/>
      <c r="C451" s="192" t="s">
        <v>833</v>
      </c>
      <c r="D451" s="192" t="s">
        <v>189</v>
      </c>
      <c r="E451" s="193" t="s">
        <v>2281</v>
      </c>
      <c r="F451" s="194" t="s">
        <v>2282</v>
      </c>
      <c r="G451" s="195" t="s">
        <v>304</v>
      </c>
      <c r="H451" s="196">
        <v>2838.96</v>
      </c>
      <c r="I451" s="197"/>
      <c r="J451" s="198">
        <f>ROUND(I451*H451,2)</f>
        <v>0</v>
      </c>
      <c r="K451" s="194" t="s">
        <v>193</v>
      </c>
      <c r="L451" s="61"/>
      <c r="M451" s="199" t="s">
        <v>21</v>
      </c>
      <c r="N451" s="200" t="s">
        <v>48</v>
      </c>
      <c r="O451" s="42"/>
      <c r="P451" s="201">
        <f>O451*H451</f>
        <v>0</v>
      </c>
      <c r="Q451" s="201">
        <v>0</v>
      </c>
      <c r="R451" s="201">
        <f>Q451*H451</f>
        <v>0</v>
      </c>
      <c r="S451" s="201">
        <v>0</v>
      </c>
      <c r="T451" s="202">
        <f>S451*H451</f>
        <v>0</v>
      </c>
      <c r="AR451" s="24" t="s">
        <v>194</v>
      </c>
      <c r="AT451" s="24" t="s">
        <v>189</v>
      </c>
      <c r="AU451" s="24" t="s">
        <v>87</v>
      </c>
      <c r="AY451" s="24" t="s">
        <v>187</v>
      </c>
      <c r="BE451" s="203">
        <f>IF(N451="základní",J451,0)</f>
        <v>0</v>
      </c>
      <c r="BF451" s="203">
        <f>IF(N451="snížená",J451,0)</f>
        <v>0</v>
      </c>
      <c r="BG451" s="203">
        <f>IF(N451="zákl. přenesená",J451,0)</f>
        <v>0</v>
      </c>
      <c r="BH451" s="203">
        <f>IF(N451="sníž. přenesená",J451,0)</f>
        <v>0</v>
      </c>
      <c r="BI451" s="203">
        <f>IF(N451="nulová",J451,0)</f>
        <v>0</v>
      </c>
      <c r="BJ451" s="24" t="s">
        <v>85</v>
      </c>
      <c r="BK451" s="203">
        <f>ROUND(I451*H451,2)</f>
        <v>0</v>
      </c>
      <c r="BL451" s="24" t="s">
        <v>194</v>
      </c>
      <c r="BM451" s="24" t="s">
        <v>2283</v>
      </c>
    </row>
    <row r="452" spans="2:65" s="11" customFormat="1" ht="13.5">
      <c r="B452" s="204"/>
      <c r="C452" s="205"/>
      <c r="D452" s="206" t="s">
        <v>223</v>
      </c>
      <c r="E452" s="207" t="s">
        <v>21</v>
      </c>
      <c r="F452" s="208" t="s">
        <v>2284</v>
      </c>
      <c r="G452" s="205"/>
      <c r="H452" s="209">
        <v>2838.96</v>
      </c>
      <c r="I452" s="210"/>
      <c r="J452" s="205"/>
      <c r="K452" s="205"/>
      <c r="L452" s="211"/>
      <c r="M452" s="212"/>
      <c r="N452" s="213"/>
      <c r="O452" s="213"/>
      <c r="P452" s="213"/>
      <c r="Q452" s="213"/>
      <c r="R452" s="213"/>
      <c r="S452" s="213"/>
      <c r="T452" s="214"/>
      <c r="AT452" s="215" t="s">
        <v>223</v>
      </c>
      <c r="AU452" s="215" t="s">
        <v>87</v>
      </c>
      <c r="AV452" s="11" t="s">
        <v>87</v>
      </c>
      <c r="AW452" s="11" t="s">
        <v>40</v>
      </c>
      <c r="AX452" s="11" t="s">
        <v>77</v>
      </c>
      <c r="AY452" s="215" t="s">
        <v>187</v>
      </c>
    </row>
    <row r="453" spans="2:65" s="14" customFormat="1" ht="13.5">
      <c r="B453" s="251"/>
      <c r="C453" s="252"/>
      <c r="D453" s="206" t="s">
        <v>223</v>
      </c>
      <c r="E453" s="253" t="s">
        <v>21</v>
      </c>
      <c r="F453" s="254" t="s">
        <v>1374</v>
      </c>
      <c r="G453" s="252"/>
      <c r="H453" s="255">
        <v>2838.96</v>
      </c>
      <c r="I453" s="256"/>
      <c r="J453" s="252"/>
      <c r="K453" s="252"/>
      <c r="L453" s="257"/>
      <c r="M453" s="258"/>
      <c r="N453" s="259"/>
      <c r="O453" s="259"/>
      <c r="P453" s="259"/>
      <c r="Q453" s="259"/>
      <c r="R453" s="259"/>
      <c r="S453" s="259"/>
      <c r="T453" s="260"/>
      <c r="AT453" s="261" t="s">
        <v>223</v>
      </c>
      <c r="AU453" s="261" t="s">
        <v>87</v>
      </c>
      <c r="AV453" s="14" t="s">
        <v>194</v>
      </c>
      <c r="AW453" s="14" t="s">
        <v>40</v>
      </c>
      <c r="AX453" s="14" t="s">
        <v>85</v>
      </c>
      <c r="AY453" s="261" t="s">
        <v>187</v>
      </c>
    </row>
    <row r="454" spans="2:65" s="10" customFormat="1" ht="29.85" customHeight="1">
      <c r="B454" s="176"/>
      <c r="C454" s="177"/>
      <c r="D454" s="178" t="s">
        <v>76</v>
      </c>
      <c r="E454" s="190" t="s">
        <v>917</v>
      </c>
      <c r="F454" s="190" t="s">
        <v>918</v>
      </c>
      <c r="G454" s="177"/>
      <c r="H454" s="177"/>
      <c r="I454" s="180"/>
      <c r="J454" s="191">
        <f>BK454</f>
        <v>0</v>
      </c>
      <c r="K454" s="177"/>
      <c r="L454" s="182"/>
      <c r="M454" s="183"/>
      <c r="N454" s="184"/>
      <c r="O454" s="184"/>
      <c r="P454" s="185">
        <f>SUM(P455:P460)</f>
        <v>0</v>
      </c>
      <c r="Q454" s="184"/>
      <c r="R454" s="185">
        <f>SUM(R455:R460)</f>
        <v>0</v>
      </c>
      <c r="S454" s="184"/>
      <c r="T454" s="186">
        <f>SUM(T455:T460)</f>
        <v>0</v>
      </c>
      <c r="AR454" s="187" t="s">
        <v>85</v>
      </c>
      <c r="AT454" s="188" t="s">
        <v>76</v>
      </c>
      <c r="AU454" s="188" t="s">
        <v>85</v>
      </c>
      <c r="AY454" s="187" t="s">
        <v>187</v>
      </c>
      <c r="BK454" s="189">
        <f>SUM(BK455:BK460)</f>
        <v>0</v>
      </c>
    </row>
    <row r="455" spans="2:65" s="1" customFormat="1" ht="25.5" customHeight="1">
      <c r="B455" s="41"/>
      <c r="C455" s="192" t="s">
        <v>837</v>
      </c>
      <c r="D455" s="192" t="s">
        <v>189</v>
      </c>
      <c r="E455" s="193" t="s">
        <v>2285</v>
      </c>
      <c r="F455" s="194" t="s">
        <v>2286</v>
      </c>
      <c r="G455" s="195" t="s">
        <v>304</v>
      </c>
      <c r="H455" s="196">
        <v>266.255</v>
      </c>
      <c r="I455" s="197"/>
      <c r="J455" s="198">
        <f>ROUND(I455*H455,2)</f>
        <v>0</v>
      </c>
      <c r="K455" s="194" t="s">
        <v>193</v>
      </c>
      <c r="L455" s="61"/>
      <c r="M455" s="199" t="s">
        <v>21</v>
      </c>
      <c r="N455" s="200" t="s">
        <v>48</v>
      </c>
      <c r="O455" s="42"/>
      <c r="P455" s="201">
        <f>O455*H455</f>
        <v>0</v>
      </c>
      <c r="Q455" s="201">
        <v>0</v>
      </c>
      <c r="R455" s="201">
        <f>Q455*H455</f>
        <v>0</v>
      </c>
      <c r="S455" s="201">
        <v>0</v>
      </c>
      <c r="T455" s="202">
        <f>S455*H455</f>
        <v>0</v>
      </c>
      <c r="AR455" s="24" t="s">
        <v>194</v>
      </c>
      <c r="AT455" s="24" t="s">
        <v>189</v>
      </c>
      <c r="AU455" s="24" t="s">
        <v>87</v>
      </c>
      <c r="AY455" s="24" t="s">
        <v>187</v>
      </c>
      <c r="BE455" s="203">
        <f>IF(N455="základní",J455,0)</f>
        <v>0</v>
      </c>
      <c r="BF455" s="203">
        <f>IF(N455="snížená",J455,0)</f>
        <v>0</v>
      </c>
      <c r="BG455" s="203">
        <f>IF(N455="zákl. přenesená",J455,0)</f>
        <v>0</v>
      </c>
      <c r="BH455" s="203">
        <f>IF(N455="sníž. přenesená",J455,0)</f>
        <v>0</v>
      </c>
      <c r="BI455" s="203">
        <f>IF(N455="nulová",J455,0)</f>
        <v>0</v>
      </c>
      <c r="BJ455" s="24" t="s">
        <v>85</v>
      </c>
      <c r="BK455" s="203">
        <f>ROUND(I455*H455,2)</f>
        <v>0</v>
      </c>
      <c r="BL455" s="24" t="s">
        <v>194</v>
      </c>
      <c r="BM455" s="24" t="s">
        <v>2287</v>
      </c>
    </row>
    <row r="456" spans="2:65" s="1" customFormat="1" ht="25.5" customHeight="1">
      <c r="B456" s="41"/>
      <c r="C456" s="192" t="s">
        <v>841</v>
      </c>
      <c r="D456" s="192" t="s">
        <v>189</v>
      </c>
      <c r="E456" s="193" t="s">
        <v>2288</v>
      </c>
      <c r="F456" s="194" t="s">
        <v>2289</v>
      </c>
      <c r="G456" s="195" t="s">
        <v>304</v>
      </c>
      <c r="H456" s="196">
        <v>266.255</v>
      </c>
      <c r="I456" s="197"/>
      <c r="J456" s="198">
        <f>ROUND(I456*H456,2)</f>
        <v>0</v>
      </c>
      <c r="K456" s="194" t="s">
        <v>193</v>
      </c>
      <c r="L456" s="61"/>
      <c r="M456" s="199" t="s">
        <v>21</v>
      </c>
      <c r="N456" s="200" t="s">
        <v>48</v>
      </c>
      <c r="O456" s="42"/>
      <c r="P456" s="201">
        <f>O456*H456</f>
        <v>0</v>
      </c>
      <c r="Q456" s="201">
        <v>0</v>
      </c>
      <c r="R456" s="201">
        <f>Q456*H456</f>
        <v>0</v>
      </c>
      <c r="S456" s="201">
        <v>0</v>
      </c>
      <c r="T456" s="202">
        <f>S456*H456</f>
        <v>0</v>
      </c>
      <c r="AR456" s="24" t="s">
        <v>194</v>
      </c>
      <c r="AT456" s="24" t="s">
        <v>189</v>
      </c>
      <c r="AU456" s="24" t="s">
        <v>87</v>
      </c>
      <c r="AY456" s="24" t="s">
        <v>187</v>
      </c>
      <c r="BE456" s="203">
        <f>IF(N456="základní",J456,0)</f>
        <v>0</v>
      </c>
      <c r="BF456" s="203">
        <f>IF(N456="snížená",J456,0)</f>
        <v>0</v>
      </c>
      <c r="BG456" s="203">
        <f>IF(N456="zákl. přenesená",J456,0)</f>
        <v>0</v>
      </c>
      <c r="BH456" s="203">
        <f>IF(N456="sníž. přenesená",J456,0)</f>
        <v>0</v>
      </c>
      <c r="BI456" s="203">
        <f>IF(N456="nulová",J456,0)</f>
        <v>0</v>
      </c>
      <c r="BJ456" s="24" t="s">
        <v>85</v>
      </c>
      <c r="BK456" s="203">
        <f>ROUND(I456*H456,2)</f>
        <v>0</v>
      </c>
      <c r="BL456" s="24" t="s">
        <v>194</v>
      </c>
      <c r="BM456" s="24" t="s">
        <v>2290</v>
      </c>
    </row>
    <row r="457" spans="2:65" s="11" customFormat="1" ht="13.5">
      <c r="B457" s="204"/>
      <c r="C457" s="205"/>
      <c r="D457" s="206" t="s">
        <v>223</v>
      </c>
      <c r="E457" s="207" t="s">
        <v>21</v>
      </c>
      <c r="F457" s="208" t="s">
        <v>2291</v>
      </c>
      <c r="G457" s="205"/>
      <c r="H457" s="209">
        <v>266.255</v>
      </c>
      <c r="I457" s="210"/>
      <c r="J457" s="205"/>
      <c r="K457" s="205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223</v>
      </c>
      <c r="AU457" s="215" t="s">
        <v>87</v>
      </c>
      <c r="AV457" s="11" t="s">
        <v>87</v>
      </c>
      <c r="AW457" s="11" t="s">
        <v>40</v>
      </c>
      <c r="AX457" s="11" t="s">
        <v>77</v>
      </c>
      <c r="AY457" s="215" t="s">
        <v>187</v>
      </c>
    </row>
    <row r="458" spans="2:65" s="14" customFormat="1" ht="13.5">
      <c r="B458" s="251"/>
      <c r="C458" s="252"/>
      <c r="D458" s="206" t="s">
        <v>223</v>
      </c>
      <c r="E458" s="253" t="s">
        <v>21</v>
      </c>
      <c r="F458" s="254" t="s">
        <v>1374</v>
      </c>
      <c r="G458" s="252"/>
      <c r="H458" s="255">
        <v>266.255</v>
      </c>
      <c r="I458" s="256"/>
      <c r="J458" s="252"/>
      <c r="K458" s="252"/>
      <c r="L458" s="257"/>
      <c r="M458" s="258"/>
      <c r="N458" s="259"/>
      <c r="O458" s="259"/>
      <c r="P458" s="259"/>
      <c r="Q458" s="259"/>
      <c r="R458" s="259"/>
      <c r="S458" s="259"/>
      <c r="T458" s="260"/>
      <c r="AT458" s="261" t="s">
        <v>223</v>
      </c>
      <c r="AU458" s="261" t="s">
        <v>87</v>
      </c>
      <c r="AV458" s="14" t="s">
        <v>194</v>
      </c>
      <c r="AW458" s="14" t="s">
        <v>40</v>
      </c>
      <c r="AX458" s="14" t="s">
        <v>85</v>
      </c>
      <c r="AY458" s="261" t="s">
        <v>187</v>
      </c>
    </row>
    <row r="459" spans="2:65" s="1" customFormat="1" ht="25.5" customHeight="1">
      <c r="B459" s="41"/>
      <c r="C459" s="192" t="s">
        <v>845</v>
      </c>
      <c r="D459" s="192" t="s">
        <v>189</v>
      </c>
      <c r="E459" s="193" t="s">
        <v>2292</v>
      </c>
      <c r="F459" s="194" t="s">
        <v>2293</v>
      </c>
      <c r="G459" s="195" t="s">
        <v>304</v>
      </c>
      <c r="H459" s="196">
        <v>1331.2750000000001</v>
      </c>
      <c r="I459" s="197"/>
      <c r="J459" s="198">
        <f>ROUND(I459*H459,2)</f>
        <v>0</v>
      </c>
      <c r="K459" s="194" t="s">
        <v>193</v>
      </c>
      <c r="L459" s="61"/>
      <c r="M459" s="199" t="s">
        <v>21</v>
      </c>
      <c r="N459" s="200" t="s">
        <v>48</v>
      </c>
      <c r="O459" s="42"/>
      <c r="P459" s="201">
        <f>O459*H459</f>
        <v>0</v>
      </c>
      <c r="Q459" s="201">
        <v>0</v>
      </c>
      <c r="R459" s="201">
        <f>Q459*H459</f>
        <v>0</v>
      </c>
      <c r="S459" s="201">
        <v>0</v>
      </c>
      <c r="T459" s="202">
        <f>S459*H459</f>
        <v>0</v>
      </c>
      <c r="AR459" s="24" t="s">
        <v>194</v>
      </c>
      <c r="AT459" s="24" t="s">
        <v>189</v>
      </c>
      <c r="AU459" s="24" t="s">
        <v>87</v>
      </c>
      <c r="AY459" s="24" t="s">
        <v>187</v>
      </c>
      <c r="BE459" s="203">
        <f>IF(N459="základní",J459,0)</f>
        <v>0</v>
      </c>
      <c r="BF459" s="203">
        <f>IF(N459="snížená",J459,0)</f>
        <v>0</v>
      </c>
      <c r="BG459" s="203">
        <f>IF(N459="zákl. přenesená",J459,0)</f>
        <v>0</v>
      </c>
      <c r="BH459" s="203">
        <f>IF(N459="sníž. přenesená",J459,0)</f>
        <v>0</v>
      </c>
      <c r="BI459" s="203">
        <f>IF(N459="nulová",J459,0)</f>
        <v>0</v>
      </c>
      <c r="BJ459" s="24" t="s">
        <v>85</v>
      </c>
      <c r="BK459" s="203">
        <f>ROUND(I459*H459,2)</f>
        <v>0</v>
      </c>
      <c r="BL459" s="24" t="s">
        <v>194</v>
      </c>
      <c r="BM459" s="24" t="s">
        <v>2294</v>
      </c>
    </row>
    <row r="460" spans="2:65" s="11" customFormat="1" ht="13.5">
      <c r="B460" s="204"/>
      <c r="C460" s="205"/>
      <c r="D460" s="206" t="s">
        <v>223</v>
      </c>
      <c r="E460" s="207" t="s">
        <v>21</v>
      </c>
      <c r="F460" s="208" t="s">
        <v>2295</v>
      </c>
      <c r="G460" s="205"/>
      <c r="H460" s="209">
        <v>1331.2750000000001</v>
      </c>
      <c r="I460" s="210"/>
      <c r="J460" s="205"/>
      <c r="K460" s="205"/>
      <c r="L460" s="211"/>
      <c r="M460" s="212"/>
      <c r="N460" s="213"/>
      <c r="O460" s="213"/>
      <c r="P460" s="213"/>
      <c r="Q460" s="213"/>
      <c r="R460" s="213"/>
      <c r="S460" s="213"/>
      <c r="T460" s="214"/>
      <c r="AT460" s="215" t="s">
        <v>223</v>
      </c>
      <c r="AU460" s="215" t="s">
        <v>87</v>
      </c>
      <c r="AV460" s="11" t="s">
        <v>87</v>
      </c>
      <c r="AW460" s="11" t="s">
        <v>40</v>
      </c>
      <c r="AX460" s="11" t="s">
        <v>85</v>
      </c>
      <c r="AY460" s="215" t="s">
        <v>187</v>
      </c>
    </row>
    <row r="461" spans="2:65" s="10" customFormat="1" ht="29.85" customHeight="1">
      <c r="B461" s="176"/>
      <c r="C461" s="177"/>
      <c r="D461" s="178" t="s">
        <v>76</v>
      </c>
      <c r="E461" s="190" t="s">
        <v>2296</v>
      </c>
      <c r="F461" s="190" t="s">
        <v>2297</v>
      </c>
      <c r="G461" s="177"/>
      <c r="H461" s="177"/>
      <c r="I461" s="180"/>
      <c r="J461" s="191">
        <f>BK461</f>
        <v>0</v>
      </c>
      <c r="K461" s="177"/>
      <c r="L461" s="182"/>
      <c r="M461" s="183"/>
      <c r="N461" s="184"/>
      <c r="O461" s="184"/>
      <c r="P461" s="185">
        <f>SUM(P462:P474)</f>
        <v>0</v>
      </c>
      <c r="Q461" s="184"/>
      <c r="R461" s="185">
        <f>SUM(R462:R474)</f>
        <v>0</v>
      </c>
      <c r="S461" s="184"/>
      <c r="T461" s="186">
        <f>SUM(T462:T474)</f>
        <v>0</v>
      </c>
      <c r="AR461" s="187" t="s">
        <v>85</v>
      </c>
      <c r="AT461" s="188" t="s">
        <v>76</v>
      </c>
      <c r="AU461" s="188" t="s">
        <v>85</v>
      </c>
      <c r="AY461" s="187" t="s">
        <v>187</v>
      </c>
      <c r="BK461" s="189">
        <f>SUM(BK462:BK474)</f>
        <v>0</v>
      </c>
    </row>
    <row r="462" spans="2:65" s="1" customFormat="1" ht="25.5" customHeight="1">
      <c r="B462" s="41"/>
      <c r="C462" s="192" t="s">
        <v>849</v>
      </c>
      <c r="D462" s="192" t="s">
        <v>189</v>
      </c>
      <c r="E462" s="193" t="s">
        <v>1638</v>
      </c>
      <c r="F462" s="194" t="s">
        <v>338</v>
      </c>
      <c r="G462" s="195" t="s">
        <v>304</v>
      </c>
      <c r="H462" s="196">
        <v>241.19</v>
      </c>
      <c r="I462" s="197"/>
      <c r="J462" s="198">
        <f>ROUND(I462*H462,2)</f>
        <v>0</v>
      </c>
      <c r="K462" s="194" t="s">
        <v>193</v>
      </c>
      <c r="L462" s="61"/>
      <c r="M462" s="199" t="s">
        <v>21</v>
      </c>
      <c r="N462" s="200" t="s">
        <v>48</v>
      </c>
      <c r="O462" s="42"/>
      <c r="P462" s="201">
        <f>O462*H462</f>
        <v>0</v>
      </c>
      <c r="Q462" s="201">
        <v>0</v>
      </c>
      <c r="R462" s="201">
        <f>Q462*H462</f>
        <v>0</v>
      </c>
      <c r="S462" s="201">
        <v>0</v>
      </c>
      <c r="T462" s="202">
        <f>S462*H462</f>
        <v>0</v>
      </c>
      <c r="AR462" s="24" t="s">
        <v>194</v>
      </c>
      <c r="AT462" s="24" t="s">
        <v>189</v>
      </c>
      <c r="AU462" s="24" t="s">
        <v>87</v>
      </c>
      <c r="AY462" s="24" t="s">
        <v>187</v>
      </c>
      <c r="BE462" s="203">
        <f>IF(N462="základní",J462,0)</f>
        <v>0</v>
      </c>
      <c r="BF462" s="203">
        <f>IF(N462="snížená",J462,0)</f>
        <v>0</v>
      </c>
      <c r="BG462" s="203">
        <f>IF(N462="zákl. přenesená",J462,0)</f>
        <v>0</v>
      </c>
      <c r="BH462" s="203">
        <f>IF(N462="sníž. přenesená",J462,0)</f>
        <v>0</v>
      </c>
      <c r="BI462" s="203">
        <f>IF(N462="nulová",J462,0)</f>
        <v>0</v>
      </c>
      <c r="BJ462" s="24" t="s">
        <v>85</v>
      </c>
      <c r="BK462" s="203">
        <f>ROUND(I462*H462,2)</f>
        <v>0</v>
      </c>
      <c r="BL462" s="24" t="s">
        <v>194</v>
      </c>
      <c r="BM462" s="24" t="s">
        <v>2298</v>
      </c>
    </row>
    <row r="463" spans="2:65" s="11" customFormat="1" ht="13.5">
      <c r="B463" s="204"/>
      <c r="C463" s="205"/>
      <c r="D463" s="206" t="s">
        <v>223</v>
      </c>
      <c r="E463" s="207" t="s">
        <v>21</v>
      </c>
      <c r="F463" s="208" t="s">
        <v>2299</v>
      </c>
      <c r="G463" s="205"/>
      <c r="H463" s="209">
        <v>241.19</v>
      </c>
      <c r="I463" s="210"/>
      <c r="J463" s="205"/>
      <c r="K463" s="205"/>
      <c r="L463" s="211"/>
      <c r="M463" s="212"/>
      <c r="N463" s="213"/>
      <c r="O463" s="213"/>
      <c r="P463" s="213"/>
      <c r="Q463" s="213"/>
      <c r="R463" s="213"/>
      <c r="S463" s="213"/>
      <c r="T463" s="214"/>
      <c r="AT463" s="215" t="s">
        <v>223</v>
      </c>
      <c r="AU463" s="215" t="s">
        <v>87</v>
      </c>
      <c r="AV463" s="11" t="s">
        <v>87</v>
      </c>
      <c r="AW463" s="11" t="s">
        <v>40</v>
      </c>
      <c r="AX463" s="11" t="s">
        <v>77</v>
      </c>
      <c r="AY463" s="215" t="s">
        <v>187</v>
      </c>
    </row>
    <row r="464" spans="2:65" s="14" customFormat="1" ht="13.5">
      <c r="B464" s="251"/>
      <c r="C464" s="252"/>
      <c r="D464" s="206" t="s">
        <v>223</v>
      </c>
      <c r="E464" s="253" t="s">
        <v>21</v>
      </c>
      <c r="F464" s="254" t="s">
        <v>1374</v>
      </c>
      <c r="G464" s="252"/>
      <c r="H464" s="255">
        <v>241.19</v>
      </c>
      <c r="I464" s="256"/>
      <c r="J464" s="252"/>
      <c r="K464" s="252"/>
      <c r="L464" s="257"/>
      <c r="M464" s="258"/>
      <c r="N464" s="259"/>
      <c r="O464" s="259"/>
      <c r="P464" s="259"/>
      <c r="Q464" s="259"/>
      <c r="R464" s="259"/>
      <c r="S464" s="259"/>
      <c r="T464" s="260"/>
      <c r="AT464" s="261" t="s">
        <v>223</v>
      </c>
      <c r="AU464" s="261" t="s">
        <v>87</v>
      </c>
      <c r="AV464" s="14" t="s">
        <v>194</v>
      </c>
      <c r="AW464" s="14" t="s">
        <v>40</v>
      </c>
      <c r="AX464" s="14" t="s">
        <v>85</v>
      </c>
      <c r="AY464" s="261" t="s">
        <v>187</v>
      </c>
    </row>
    <row r="465" spans="2:65" s="1" customFormat="1" ht="16.5" customHeight="1">
      <c r="B465" s="41"/>
      <c r="C465" s="192" t="s">
        <v>853</v>
      </c>
      <c r="D465" s="192" t="s">
        <v>189</v>
      </c>
      <c r="E465" s="193" t="s">
        <v>2300</v>
      </c>
      <c r="F465" s="194" t="s">
        <v>2301</v>
      </c>
      <c r="G465" s="195" t="s">
        <v>304</v>
      </c>
      <c r="H465" s="196">
        <v>74.25</v>
      </c>
      <c r="I465" s="197"/>
      <c r="J465" s="198">
        <f>ROUND(I465*H465,2)</f>
        <v>0</v>
      </c>
      <c r="K465" s="194" t="s">
        <v>193</v>
      </c>
      <c r="L465" s="61"/>
      <c r="M465" s="199" t="s">
        <v>21</v>
      </c>
      <c r="N465" s="200" t="s">
        <v>48</v>
      </c>
      <c r="O465" s="42"/>
      <c r="P465" s="201">
        <f>O465*H465</f>
        <v>0</v>
      </c>
      <c r="Q465" s="201">
        <v>0</v>
      </c>
      <c r="R465" s="201">
        <f>Q465*H465</f>
        <v>0</v>
      </c>
      <c r="S465" s="201">
        <v>0</v>
      </c>
      <c r="T465" s="202">
        <f>S465*H465</f>
        <v>0</v>
      </c>
      <c r="AR465" s="24" t="s">
        <v>256</v>
      </c>
      <c r="AT465" s="24" t="s">
        <v>189</v>
      </c>
      <c r="AU465" s="24" t="s">
        <v>87</v>
      </c>
      <c r="AY465" s="24" t="s">
        <v>187</v>
      </c>
      <c r="BE465" s="203">
        <f>IF(N465="základní",J465,0)</f>
        <v>0</v>
      </c>
      <c r="BF465" s="203">
        <f>IF(N465="snížená",J465,0)</f>
        <v>0</v>
      </c>
      <c r="BG465" s="203">
        <f>IF(N465="zákl. přenesená",J465,0)</f>
        <v>0</v>
      </c>
      <c r="BH465" s="203">
        <f>IF(N465="sníž. přenesená",J465,0)</f>
        <v>0</v>
      </c>
      <c r="BI465" s="203">
        <f>IF(N465="nulová",J465,0)</f>
        <v>0</v>
      </c>
      <c r="BJ465" s="24" t="s">
        <v>85</v>
      </c>
      <c r="BK465" s="203">
        <f>ROUND(I465*H465,2)</f>
        <v>0</v>
      </c>
      <c r="BL465" s="24" t="s">
        <v>256</v>
      </c>
      <c r="BM465" s="24" t="s">
        <v>2302</v>
      </c>
    </row>
    <row r="466" spans="2:65" s="11" customFormat="1" ht="13.5">
      <c r="B466" s="204"/>
      <c r="C466" s="205"/>
      <c r="D466" s="206" t="s">
        <v>223</v>
      </c>
      <c r="E466" s="207" t="s">
        <v>21</v>
      </c>
      <c r="F466" s="208" t="s">
        <v>2303</v>
      </c>
      <c r="G466" s="205"/>
      <c r="H466" s="209">
        <v>74.25</v>
      </c>
      <c r="I466" s="210"/>
      <c r="J466" s="205"/>
      <c r="K466" s="205"/>
      <c r="L466" s="211"/>
      <c r="M466" s="212"/>
      <c r="N466" s="213"/>
      <c r="O466" s="213"/>
      <c r="P466" s="213"/>
      <c r="Q466" s="213"/>
      <c r="R466" s="213"/>
      <c r="S466" s="213"/>
      <c r="T466" s="214"/>
      <c r="AT466" s="215" t="s">
        <v>223</v>
      </c>
      <c r="AU466" s="215" t="s">
        <v>87</v>
      </c>
      <c r="AV466" s="11" t="s">
        <v>87</v>
      </c>
      <c r="AW466" s="11" t="s">
        <v>40</v>
      </c>
      <c r="AX466" s="11" t="s">
        <v>77</v>
      </c>
      <c r="AY466" s="215" t="s">
        <v>187</v>
      </c>
    </row>
    <row r="467" spans="2:65" s="14" customFormat="1" ht="13.5">
      <c r="B467" s="251"/>
      <c r="C467" s="252"/>
      <c r="D467" s="206" t="s">
        <v>223</v>
      </c>
      <c r="E467" s="253" t="s">
        <v>21</v>
      </c>
      <c r="F467" s="254" t="s">
        <v>1374</v>
      </c>
      <c r="G467" s="252"/>
      <c r="H467" s="255">
        <v>74.25</v>
      </c>
      <c r="I467" s="256"/>
      <c r="J467" s="252"/>
      <c r="K467" s="252"/>
      <c r="L467" s="257"/>
      <c r="M467" s="258"/>
      <c r="N467" s="259"/>
      <c r="O467" s="259"/>
      <c r="P467" s="259"/>
      <c r="Q467" s="259"/>
      <c r="R467" s="259"/>
      <c r="S467" s="259"/>
      <c r="T467" s="260"/>
      <c r="AT467" s="261" t="s">
        <v>223</v>
      </c>
      <c r="AU467" s="261" t="s">
        <v>87</v>
      </c>
      <c r="AV467" s="14" t="s">
        <v>194</v>
      </c>
      <c r="AW467" s="14" t="s">
        <v>40</v>
      </c>
      <c r="AX467" s="14" t="s">
        <v>85</v>
      </c>
      <c r="AY467" s="261" t="s">
        <v>187</v>
      </c>
    </row>
    <row r="468" spans="2:65" s="1" customFormat="1" ht="25.5" customHeight="1">
      <c r="B468" s="41"/>
      <c r="C468" s="192" t="s">
        <v>857</v>
      </c>
      <c r="D468" s="192" t="s">
        <v>189</v>
      </c>
      <c r="E468" s="193" t="s">
        <v>2304</v>
      </c>
      <c r="F468" s="194" t="s">
        <v>2305</v>
      </c>
      <c r="G468" s="195" t="s">
        <v>304</v>
      </c>
      <c r="H468" s="196">
        <v>2333.1660000000002</v>
      </c>
      <c r="I468" s="197"/>
      <c r="J468" s="198">
        <f>ROUND(I468*H468,2)</f>
        <v>0</v>
      </c>
      <c r="K468" s="194" t="s">
        <v>193</v>
      </c>
      <c r="L468" s="61"/>
      <c r="M468" s="199" t="s">
        <v>21</v>
      </c>
      <c r="N468" s="200" t="s">
        <v>48</v>
      </c>
      <c r="O468" s="42"/>
      <c r="P468" s="201">
        <f>O468*H468</f>
        <v>0</v>
      </c>
      <c r="Q468" s="201">
        <v>0</v>
      </c>
      <c r="R468" s="201">
        <f>Q468*H468</f>
        <v>0</v>
      </c>
      <c r="S468" s="201">
        <v>0</v>
      </c>
      <c r="T468" s="202">
        <f>S468*H468</f>
        <v>0</v>
      </c>
      <c r="AR468" s="24" t="s">
        <v>194</v>
      </c>
      <c r="AT468" s="24" t="s">
        <v>189</v>
      </c>
      <c r="AU468" s="24" t="s">
        <v>87</v>
      </c>
      <c r="AY468" s="24" t="s">
        <v>187</v>
      </c>
      <c r="BE468" s="203">
        <f>IF(N468="základní",J468,0)</f>
        <v>0</v>
      </c>
      <c r="BF468" s="203">
        <f>IF(N468="snížená",J468,0)</f>
        <v>0</v>
      </c>
      <c r="BG468" s="203">
        <f>IF(N468="zákl. přenesená",J468,0)</f>
        <v>0</v>
      </c>
      <c r="BH468" s="203">
        <f>IF(N468="sníž. přenesená",J468,0)</f>
        <v>0</v>
      </c>
      <c r="BI468" s="203">
        <f>IF(N468="nulová",J468,0)</f>
        <v>0</v>
      </c>
      <c r="BJ468" s="24" t="s">
        <v>85</v>
      </c>
      <c r="BK468" s="203">
        <f>ROUND(I468*H468,2)</f>
        <v>0</v>
      </c>
      <c r="BL468" s="24" t="s">
        <v>194</v>
      </c>
      <c r="BM468" s="24" t="s">
        <v>2306</v>
      </c>
    </row>
    <row r="469" spans="2:65" s="11" customFormat="1" ht="13.5">
      <c r="B469" s="204"/>
      <c r="C469" s="205"/>
      <c r="D469" s="206" t="s">
        <v>223</v>
      </c>
      <c r="E469" s="207" t="s">
        <v>21</v>
      </c>
      <c r="F469" s="208" t="s">
        <v>1997</v>
      </c>
      <c r="G469" s="205"/>
      <c r="H469" s="209">
        <v>279.13</v>
      </c>
      <c r="I469" s="210"/>
      <c r="J469" s="205"/>
      <c r="K469" s="205"/>
      <c r="L469" s="211"/>
      <c r="M469" s="212"/>
      <c r="N469" s="213"/>
      <c r="O469" s="213"/>
      <c r="P469" s="213"/>
      <c r="Q469" s="213"/>
      <c r="R469" s="213"/>
      <c r="S469" s="213"/>
      <c r="T469" s="214"/>
      <c r="AT469" s="215" t="s">
        <v>223</v>
      </c>
      <c r="AU469" s="215" t="s">
        <v>87</v>
      </c>
      <c r="AV469" s="11" t="s">
        <v>87</v>
      </c>
      <c r="AW469" s="11" t="s">
        <v>40</v>
      </c>
      <c r="AX469" s="11" t="s">
        <v>77</v>
      </c>
      <c r="AY469" s="215" t="s">
        <v>187</v>
      </c>
    </row>
    <row r="470" spans="2:65" s="11" customFormat="1" ht="27">
      <c r="B470" s="204"/>
      <c r="C470" s="205"/>
      <c r="D470" s="206" t="s">
        <v>223</v>
      </c>
      <c r="E470" s="207" t="s">
        <v>21</v>
      </c>
      <c r="F470" s="208" t="s">
        <v>1998</v>
      </c>
      <c r="G470" s="205"/>
      <c r="H470" s="209">
        <v>609.80999999999995</v>
      </c>
      <c r="I470" s="210"/>
      <c r="J470" s="205"/>
      <c r="K470" s="205"/>
      <c r="L470" s="211"/>
      <c r="M470" s="212"/>
      <c r="N470" s="213"/>
      <c r="O470" s="213"/>
      <c r="P470" s="213"/>
      <c r="Q470" s="213"/>
      <c r="R470" s="213"/>
      <c r="S470" s="213"/>
      <c r="T470" s="214"/>
      <c r="AT470" s="215" t="s">
        <v>223</v>
      </c>
      <c r="AU470" s="215" t="s">
        <v>87</v>
      </c>
      <c r="AV470" s="11" t="s">
        <v>87</v>
      </c>
      <c r="AW470" s="11" t="s">
        <v>40</v>
      </c>
      <c r="AX470" s="11" t="s">
        <v>77</v>
      </c>
      <c r="AY470" s="215" t="s">
        <v>187</v>
      </c>
    </row>
    <row r="471" spans="2:65" s="11" customFormat="1" ht="13.5">
      <c r="B471" s="204"/>
      <c r="C471" s="205"/>
      <c r="D471" s="206" t="s">
        <v>223</v>
      </c>
      <c r="E471" s="207" t="s">
        <v>21</v>
      </c>
      <c r="F471" s="208" t="s">
        <v>1999</v>
      </c>
      <c r="G471" s="205"/>
      <c r="H471" s="209">
        <v>272.10000000000002</v>
      </c>
      <c r="I471" s="210"/>
      <c r="J471" s="205"/>
      <c r="K471" s="205"/>
      <c r="L471" s="211"/>
      <c r="M471" s="212"/>
      <c r="N471" s="213"/>
      <c r="O471" s="213"/>
      <c r="P471" s="213"/>
      <c r="Q471" s="213"/>
      <c r="R471" s="213"/>
      <c r="S471" s="213"/>
      <c r="T471" s="214"/>
      <c r="AT471" s="215" t="s">
        <v>223</v>
      </c>
      <c r="AU471" s="215" t="s">
        <v>87</v>
      </c>
      <c r="AV471" s="11" t="s">
        <v>87</v>
      </c>
      <c r="AW471" s="11" t="s">
        <v>40</v>
      </c>
      <c r="AX471" s="11" t="s">
        <v>77</v>
      </c>
      <c r="AY471" s="215" t="s">
        <v>187</v>
      </c>
    </row>
    <row r="472" spans="2:65" s="11" customFormat="1" ht="13.5">
      <c r="B472" s="204"/>
      <c r="C472" s="205"/>
      <c r="D472" s="206" t="s">
        <v>223</v>
      </c>
      <c r="E472" s="207" t="s">
        <v>21</v>
      </c>
      <c r="F472" s="208" t="s">
        <v>2000</v>
      </c>
      <c r="G472" s="205"/>
      <c r="H472" s="209">
        <v>253</v>
      </c>
      <c r="I472" s="210"/>
      <c r="J472" s="205"/>
      <c r="K472" s="205"/>
      <c r="L472" s="211"/>
      <c r="M472" s="212"/>
      <c r="N472" s="213"/>
      <c r="O472" s="213"/>
      <c r="P472" s="213"/>
      <c r="Q472" s="213"/>
      <c r="R472" s="213"/>
      <c r="S472" s="213"/>
      <c r="T472" s="214"/>
      <c r="AT472" s="215" t="s">
        <v>223</v>
      </c>
      <c r="AU472" s="215" t="s">
        <v>87</v>
      </c>
      <c r="AV472" s="11" t="s">
        <v>87</v>
      </c>
      <c r="AW472" s="11" t="s">
        <v>40</v>
      </c>
      <c r="AX472" s="11" t="s">
        <v>77</v>
      </c>
      <c r="AY472" s="215" t="s">
        <v>187</v>
      </c>
    </row>
    <row r="473" spans="2:65" s="14" customFormat="1" ht="13.5">
      <c r="B473" s="251"/>
      <c r="C473" s="252"/>
      <c r="D473" s="206" t="s">
        <v>223</v>
      </c>
      <c r="E473" s="253" t="s">
        <v>21</v>
      </c>
      <c r="F473" s="254" t="s">
        <v>1374</v>
      </c>
      <c r="G473" s="252"/>
      <c r="H473" s="255">
        <v>1414.04</v>
      </c>
      <c r="I473" s="256"/>
      <c r="J473" s="252"/>
      <c r="K473" s="252"/>
      <c r="L473" s="257"/>
      <c r="M473" s="258"/>
      <c r="N473" s="259"/>
      <c r="O473" s="259"/>
      <c r="P473" s="259"/>
      <c r="Q473" s="259"/>
      <c r="R473" s="259"/>
      <c r="S473" s="259"/>
      <c r="T473" s="260"/>
      <c r="AT473" s="261" t="s">
        <v>223</v>
      </c>
      <c r="AU473" s="261" t="s">
        <v>87</v>
      </c>
      <c r="AV473" s="14" t="s">
        <v>194</v>
      </c>
      <c r="AW473" s="14" t="s">
        <v>40</v>
      </c>
      <c r="AX473" s="14" t="s">
        <v>77</v>
      </c>
      <c r="AY473" s="261" t="s">
        <v>187</v>
      </c>
    </row>
    <row r="474" spans="2:65" s="11" customFormat="1" ht="13.5">
      <c r="B474" s="204"/>
      <c r="C474" s="205"/>
      <c r="D474" s="206" t="s">
        <v>223</v>
      </c>
      <c r="E474" s="207" t="s">
        <v>21</v>
      </c>
      <c r="F474" s="208" t="s">
        <v>2307</v>
      </c>
      <c r="G474" s="205"/>
      <c r="H474" s="209">
        <v>2333.1660000000002</v>
      </c>
      <c r="I474" s="210"/>
      <c r="J474" s="205"/>
      <c r="K474" s="205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223</v>
      </c>
      <c r="AU474" s="215" t="s">
        <v>87</v>
      </c>
      <c r="AV474" s="11" t="s">
        <v>87</v>
      </c>
      <c r="AW474" s="11" t="s">
        <v>40</v>
      </c>
      <c r="AX474" s="11" t="s">
        <v>85</v>
      </c>
      <c r="AY474" s="215" t="s">
        <v>187</v>
      </c>
    </row>
    <row r="475" spans="2:65" s="10" customFormat="1" ht="37.35" customHeight="1">
      <c r="B475" s="176"/>
      <c r="C475" s="177"/>
      <c r="D475" s="178" t="s">
        <v>76</v>
      </c>
      <c r="E475" s="179" t="s">
        <v>367</v>
      </c>
      <c r="F475" s="179" t="s">
        <v>368</v>
      </c>
      <c r="G475" s="177"/>
      <c r="H475" s="177"/>
      <c r="I475" s="180"/>
      <c r="J475" s="181">
        <f>BK475</f>
        <v>0</v>
      </c>
      <c r="K475" s="177"/>
      <c r="L475" s="182"/>
      <c r="M475" s="183"/>
      <c r="N475" s="184"/>
      <c r="O475" s="184"/>
      <c r="P475" s="185">
        <f>P476+P486+P496</f>
        <v>0</v>
      </c>
      <c r="Q475" s="184"/>
      <c r="R475" s="185">
        <f>R476+R486+R496</f>
        <v>1.157295</v>
      </c>
      <c r="S475" s="184"/>
      <c r="T475" s="186">
        <f>T476+T486+T496</f>
        <v>0</v>
      </c>
      <c r="AR475" s="187" t="s">
        <v>87</v>
      </c>
      <c r="AT475" s="188" t="s">
        <v>76</v>
      </c>
      <c r="AU475" s="188" t="s">
        <v>77</v>
      </c>
      <c r="AY475" s="187" t="s">
        <v>187</v>
      </c>
      <c r="BK475" s="189">
        <f>BK476+BK486+BK496</f>
        <v>0</v>
      </c>
    </row>
    <row r="476" spans="2:65" s="10" customFormat="1" ht="19.899999999999999" customHeight="1">
      <c r="B476" s="176"/>
      <c r="C476" s="177"/>
      <c r="D476" s="178" t="s">
        <v>76</v>
      </c>
      <c r="E476" s="190" t="s">
        <v>1329</v>
      </c>
      <c r="F476" s="190" t="s">
        <v>1330</v>
      </c>
      <c r="G476" s="177"/>
      <c r="H476" s="177"/>
      <c r="I476" s="180"/>
      <c r="J476" s="191">
        <f>BK476</f>
        <v>0</v>
      </c>
      <c r="K476" s="177"/>
      <c r="L476" s="182"/>
      <c r="M476" s="183"/>
      <c r="N476" s="184"/>
      <c r="O476" s="184"/>
      <c r="P476" s="185">
        <f>SUM(P477:P485)</f>
        <v>0</v>
      </c>
      <c r="Q476" s="184"/>
      <c r="R476" s="185">
        <f>SUM(R477:R485)</f>
        <v>0.15782499999999999</v>
      </c>
      <c r="S476" s="184"/>
      <c r="T476" s="186">
        <f>SUM(T477:T485)</f>
        <v>0</v>
      </c>
      <c r="AR476" s="187" t="s">
        <v>87</v>
      </c>
      <c r="AT476" s="188" t="s">
        <v>76</v>
      </c>
      <c r="AU476" s="188" t="s">
        <v>85</v>
      </c>
      <c r="AY476" s="187" t="s">
        <v>187</v>
      </c>
      <c r="BK476" s="189">
        <f>SUM(BK477:BK485)</f>
        <v>0</v>
      </c>
    </row>
    <row r="477" spans="2:65" s="1" customFormat="1" ht="25.5" customHeight="1">
      <c r="B477" s="41"/>
      <c r="C477" s="192" t="s">
        <v>861</v>
      </c>
      <c r="D477" s="192" t="s">
        <v>189</v>
      </c>
      <c r="E477" s="193" t="s">
        <v>2308</v>
      </c>
      <c r="F477" s="194" t="s">
        <v>2309</v>
      </c>
      <c r="G477" s="195" t="s">
        <v>202</v>
      </c>
      <c r="H477" s="196">
        <v>157.82499999999999</v>
      </c>
      <c r="I477" s="197"/>
      <c r="J477" s="198">
        <f>ROUND(I477*H477,2)</f>
        <v>0</v>
      </c>
      <c r="K477" s="194" t="s">
        <v>193</v>
      </c>
      <c r="L477" s="61"/>
      <c r="M477" s="199" t="s">
        <v>21</v>
      </c>
      <c r="N477" s="200" t="s">
        <v>48</v>
      </c>
      <c r="O477" s="42"/>
      <c r="P477" s="201">
        <f>O477*H477</f>
        <v>0</v>
      </c>
      <c r="Q477" s="201">
        <v>0</v>
      </c>
      <c r="R477" s="201">
        <f>Q477*H477</f>
        <v>0</v>
      </c>
      <c r="S477" s="201">
        <v>0</v>
      </c>
      <c r="T477" s="202">
        <f>S477*H477</f>
        <v>0</v>
      </c>
      <c r="AR477" s="24" t="s">
        <v>259</v>
      </c>
      <c r="AT477" s="24" t="s">
        <v>189</v>
      </c>
      <c r="AU477" s="24" t="s">
        <v>87</v>
      </c>
      <c r="AY477" s="24" t="s">
        <v>187</v>
      </c>
      <c r="BE477" s="203">
        <f>IF(N477="základní",J477,0)</f>
        <v>0</v>
      </c>
      <c r="BF477" s="203">
        <f>IF(N477="snížená",J477,0)</f>
        <v>0</v>
      </c>
      <c r="BG477" s="203">
        <f>IF(N477="zákl. přenesená",J477,0)</f>
        <v>0</v>
      </c>
      <c r="BH477" s="203">
        <f>IF(N477="sníž. přenesená",J477,0)</f>
        <v>0</v>
      </c>
      <c r="BI477" s="203">
        <f>IF(N477="nulová",J477,0)</f>
        <v>0</v>
      </c>
      <c r="BJ477" s="24" t="s">
        <v>85</v>
      </c>
      <c r="BK477" s="203">
        <f>ROUND(I477*H477,2)</f>
        <v>0</v>
      </c>
      <c r="BL477" s="24" t="s">
        <v>259</v>
      </c>
      <c r="BM477" s="24" t="s">
        <v>2310</v>
      </c>
    </row>
    <row r="478" spans="2:65" s="11" customFormat="1" ht="27">
      <c r="B478" s="204"/>
      <c r="C478" s="205"/>
      <c r="D478" s="206" t="s">
        <v>223</v>
      </c>
      <c r="E478" s="207" t="s">
        <v>21</v>
      </c>
      <c r="F478" s="208" t="s">
        <v>2311</v>
      </c>
      <c r="G478" s="205"/>
      <c r="H478" s="209">
        <v>157.82499999999999</v>
      </c>
      <c r="I478" s="210"/>
      <c r="J478" s="205"/>
      <c r="K478" s="205"/>
      <c r="L478" s="211"/>
      <c r="M478" s="212"/>
      <c r="N478" s="213"/>
      <c r="O478" s="213"/>
      <c r="P478" s="213"/>
      <c r="Q478" s="213"/>
      <c r="R478" s="213"/>
      <c r="S478" s="213"/>
      <c r="T478" s="214"/>
      <c r="AT478" s="215" t="s">
        <v>223</v>
      </c>
      <c r="AU478" s="215" t="s">
        <v>87</v>
      </c>
      <c r="AV478" s="11" t="s">
        <v>87</v>
      </c>
      <c r="AW478" s="11" t="s">
        <v>40</v>
      </c>
      <c r="AX478" s="11" t="s">
        <v>77</v>
      </c>
      <c r="AY478" s="215" t="s">
        <v>187</v>
      </c>
    </row>
    <row r="479" spans="2:65" s="14" customFormat="1" ht="13.5">
      <c r="B479" s="251"/>
      <c r="C479" s="252"/>
      <c r="D479" s="206" t="s">
        <v>223</v>
      </c>
      <c r="E479" s="253" t="s">
        <v>21</v>
      </c>
      <c r="F479" s="254" t="s">
        <v>1374</v>
      </c>
      <c r="G479" s="252"/>
      <c r="H479" s="255">
        <v>157.82499999999999</v>
      </c>
      <c r="I479" s="256"/>
      <c r="J479" s="252"/>
      <c r="K479" s="252"/>
      <c r="L479" s="257"/>
      <c r="M479" s="258"/>
      <c r="N479" s="259"/>
      <c r="O479" s="259"/>
      <c r="P479" s="259"/>
      <c r="Q479" s="259"/>
      <c r="R479" s="259"/>
      <c r="S479" s="259"/>
      <c r="T479" s="260"/>
      <c r="AT479" s="261" t="s">
        <v>223</v>
      </c>
      <c r="AU479" s="261" t="s">
        <v>87</v>
      </c>
      <c r="AV479" s="14" t="s">
        <v>194</v>
      </c>
      <c r="AW479" s="14" t="s">
        <v>40</v>
      </c>
      <c r="AX479" s="14" t="s">
        <v>85</v>
      </c>
      <c r="AY479" s="261" t="s">
        <v>187</v>
      </c>
    </row>
    <row r="480" spans="2:65" s="1" customFormat="1" ht="16.5" customHeight="1">
      <c r="B480" s="41"/>
      <c r="C480" s="220" t="s">
        <v>865</v>
      </c>
      <c r="D480" s="220" t="s">
        <v>511</v>
      </c>
      <c r="E480" s="221" t="s">
        <v>2312</v>
      </c>
      <c r="F480" s="222" t="s">
        <v>2313</v>
      </c>
      <c r="G480" s="223" t="s">
        <v>1839</v>
      </c>
      <c r="H480" s="224">
        <v>157.82499999999999</v>
      </c>
      <c r="I480" s="225"/>
      <c r="J480" s="226">
        <f>ROUND(I480*H480,2)</f>
        <v>0</v>
      </c>
      <c r="K480" s="222" t="s">
        <v>193</v>
      </c>
      <c r="L480" s="227"/>
      <c r="M480" s="228" t="s">
        <v>21</v>
      </c>
      <c r="N480" s="229" t="s">
        <v>48</v>
      </c>
      <c r="O480" s="42"/>
      <c r="P480" s="201">
        <f>O480*H480</f>
        <v>0</v>
      </c>
      <c r="Q480" s="201">
        <v>1E-3</v>
      </c>
      <c r="R480" s="201">
        <f>Q480*H480</f>
        <v>0.15782499999999999</v>
      </c>
      <c r="S480" s="201">
        <v>0</v>
      </c>
      <c r="T480" s="202">
        <f>S480*H480</f>
        <v>0</v>
      </c>
      <c r="AR480" s="24" t="s">
        <v>336</v>
      </c>
      <c r="AT480" s="24" t="s">
        <v>511</v>
      </c>
      <c r="AU480" s="24" t="s">
        <v>87</v>
      </c>
      <c r="AY480" s="24" t="s">
        <v>187</v>
      </c>
      <c r="BE480" s="203">
        <f>IF(N480="základní",J480,0)</f>
        <v>0</v>
      </c>
      <c r="BF480" s="203">
        <f>IF(N480="snížená",J480,0)</f>
        <v>0</v>
      </c>
      <c r="BG480" s="203">
        <f>IF(N480="zákl. přenesená",J480,0)</f>
        <v>0</v>
      </c>
      <c r="BH480" s="203">
        <f>IF(N480="sníž. přenesená",J480,0)</f>
        <v>0</v>
      </c>
      <c r="BI480" s="203">
        <f>IF(N480="nulová",J480,0)</f>
        <v>0</v>
      </c>
      <c r="BJ480" s="24" t="s">
        <v>85</v>
      </c>
      <c r="BK480" s="203">
        <f>ROUND(I480*H480,2)</f>
        <v>0</v>
      </c>
      <c r="BL480" s="24" t="s">
        <v>259</v>
      </c>
      <c r="BM480" s="24" t="s">
        <v>2314</v>
      </c>
    </row>
    <row r="481" spans="2:65" s="11" customFormat="1" ht="27">
      <c r="B481" s="204"/>
      <c r="C481" s="205"/>
      <c r="D481" s="206" t="s">
        <v>223</v>
      </c>
      <c r="E481" s="207" t="s">
        <v>21</v>
      </c>
      <c r="F481" s="208" t="s">
        <v>2315</v>
      </c>
      <c r="G481" s="205"/>
      <c r="H481" s="209">
        <v>157.82499999999999</v>
      </c>
      <c r="I481" s="210"/>
      <c r="J481" s="205"/>
      <c r="K481" s="205"/>
      <c r="L481" s="211"/>
      <c r="M481" s="212"/>
      <c r="N481" s="213"/>
      <c r="O481" s="213"/>
      <c r="P481" s="213"/>
      <c r="Q481" s="213"/>
      <c r="R481" s="213"/>
      <c r="S481" s="213"/>
      <c r="T481" s="214"/>
      <c r="AT481" s="215" t="s">
        <v>223</v>
      </c>
      <c r="AU481" s="215" t="s">
        <v>87</v>
      </c>
      <c r="AV481" s="11" t="s">
        <v>87</v>
      </c>
      <c r="AW481" s="11" t="s">
        <v>40</v>
      </c>
      <c r="AX481" s="11" t="s">
        <v>77</v>
      </c>
      <c r="AY481" s="215" t="s">
        <v>187</v>
      </c>
    </row>
    <row r="482" spans="2:65" s="14" customFormat="1" ht="13.5">
      <c r="B482" s="251"/>
      <c r="C482" s="252"/>
      <c r="D482" s="206" t="s">
        <v>223</v>
      </c>
      <c r="E482" s="253" t="s">
        <v>21</v>
      </c>
      <c r="F482" s="254" t="s">
        <v>1374</v>
      </c>
      <c r="G482" s="252"/>
      <c r="H482" s="255">
        <v>157.82499999999999</v>
      </c>
      <c r="I482" s="256"/>
      <c r="J482" s="252"/>
      <c r="K482" s="252"/>
      <c r="L482" s="257"/>
      <c r="M482" s="258"/>
      <c r="N482" s="259"/>
      <c r="O482" s="259"/>
      <c r="P482" s="259"/>
      <c r="Q482" s="259"/>
      <c r="R482" s="259"/>
      <c r="S482" s="259"/>
      <c r="T482" s="260"/>
      <c r="AT482" s="261" t="s">
        <v>223</v>
      </c>
      <c r="AU482" s="261" t="s">
        <v>87</v>
      </c>
      <c r="AV482" s="14" t="s">
        <v>194</v>
      </c>
      <c r="AW482" s="14" t="s">
        <v>40</v>
      </c>
      <c r="AX482" s="14" t="s">
        <v>85</v>
      </c>
      <c r="AY482" s="261" t="s">
        <v>187</v>
      </c>
    </row>
    <row r="483" spans="2:65" s="1" customFormat="1" ht="25.5" customHeight="1">
      <c r="B483" s="41"/>
      <c r="C483" s="192" t="s">
        <v>869</v>
      </c>
      <c r="D483" s="192" t="s">
        <v>189</v>
      </c>
      <c r="E483" s="193" t="s">
        <v>2316</v>
      </c>
      <c r="F483" s="194" t="s">
        <v>2317</v>
      </c>
      <c r="G483" s="195" t="s">
        <v>304</v>
      </c>
      <c r="H483" s="196">
        <v>0.158</v>
      </c>
      <c r="I483" s="197"/>
      <c r="J483" s="198">
        <f>ROUND(I483*H483,2)</f>
        <v>0</v>
      </c>
      <c r="K483" s="194" t="s">
        <v>193</v>
      </c>
      <c r="L483" s="61"/>
      <c r="M483" s="199" t="s">
        <v>21</v>
      </c>
      <c r="N483" s="200" t="s">
        <v>48</v>
      </c>
      <c r="O483" s="42"/>
      <c r="P483" s="201">
        <f>O483*H483</f>
        <v>0</v>
      </c>
      <c r="Q483" s="201">
        <v>0</v>
      </c>
      <c r="R483" s="201">
        <f>Q483*H483</f>
        <v>0</v>
      </c>
      <c r="S483" s="201">
        <v>0</v>
      </c>
      <c r="T483" s="202">
        <f>S483*H483</f>
        <v>0</v>
      </c>
      <c r="AR483" s="24" t="s">
        <v>259</v>
      </c>
      <c r="AT483" s="24" t="s">
        <v>189</v>
      </c>
      <c r="AU483" s="24" t="s">
        <v>87</v>
      </c>
      <c r="AY483" s="24" t="s">
        <v>187</v>
      </c>
      <c r="BE483" s="203">
        <f>IF(N483="základní",J483,0)</f>
        <v>0</v>
      </c>
      <c r="BF483" s="203">
        <f>IF(N483="snížená",J483,0)</f>
        <v>0</v>
      </c>
      <c r="BG483" s="203">
        <f>IF(N483="zákl. přenesená",J483,0)</f>
        <v>0</v>
      </c>
      <c r="BH483" s="203">
        <f>IF(N483="sníž. přenesená",J483,0)</f>
        <v>0</v>
      </c>
      <c r="BI483" s="203">
        <f>IF(N483="nulová",J483,0)</f>
        <v>0</v>
      </c>
      <c r="BJ483" s="24" t="s">
        <v>85</v>
      </c>
      <c r="BK483" s="203">
        <f>ROUND(I483*H483,2)</f>
        <v>0</v>
      </c>
      <c r="BL483" s="24" t="s">
        <v>259</v>
      </c>
      <c r="BM483" s="24" t="s">
        <v>2318</v>
      </c>
    </row>
    <row r="484" spans="2:65" s="11" customFormat="1" ht="13.5">
      <c r="B484" s="204"/>
      <c r="C484" s="205"/>
      <c r="D484" s="206" t="s">
        <v>223</v>
      </c>
      <c r="E484" s="207" t="s">
        <v>21</v>
      </c>
      <c r="F484" s="208" t="s">
        <v>2319</v>
      </c>
      <c r="G484" s="205"/>
      <c r="H484" s="209">
        <v>0.158</v>
      </c>
      <c r="I484" s="210"/>
      <c r="J484" s="205"/>
      <c r="K484" s="205"/>
      <c r="L484" s="211"/>
      <c r="M484" s="212"/>
      <c r="N484" s="213"/>
      <c r="O484" s="213"/>
      <c r="P484" s="213"/>
      <c r="Q484" s="213"/>
      <c r="R484" s="213"/>
      <c r="S484" s="213"/>
      <c r="T484" s="214"/>
      <c r="AT484" s="215" t="s">
        <v>223</v>
      </c>
      <c r="AU484" s="215" t="s">
        <v>87</v>
      </c>
      <c r="AV484" s="11" t="s">
        <v>87</v>
      </c>
      <c r="AW484" s="11" t="s">
        <v>40</v>
      </c>
      <c r="AX484" s="11" t="s">
        <v>77</v>
      </c>
      <c r="AY484" s="215" t="s">
        <v>187</v>
      </c>
    </row>
    <row r="485" spans="2:65" s="14" customFormat="1" ht="13.5">
      <c r="B485" s="251"/>
      <c r="C485" s="252"/>
      <c r="D485" s="206" t="s">
        <v>223</v>
      </c>
      <c r="E485" s="253" t="s">
        <v>21</v>
      </c>
      <c r="F485" s="254" t="s">
        <v>1374</v>
      </c>
      <c r="G485" s="252"/>
      <c r="H485" s="255">
        <v>0.158</v>
      </c>
      <c r="I485" s="256"/>
      <c r="J485" s="252"/>
      <c r="K485" s="252"/>
      <c r="L485" s="257"/>
      <c r="M485" s="258"/>
      <c r="N485" s="259"/>
      <c r="O485" s="259"/>
      <c r="P485" s="259"/>
      <c r="Q485" s="259"/>
      <c r="R485" s="259"/>
      <c r="S485" s="259"/>
      <c r="T485" s="260"/>
      <c r="AT485" s="261" t="s">
        <v>223</v>
      </c>
      <c r="AU485" s="261" t="s">
        <v>87</v>
      </c>
      <c r="AV485" s="14" t="s">
        <v>194</v>
      </c>
      <c r="AW485" s="14" t="s">
        <v>40</v>
      </c>
      <c r="AX485" s="14" t="s">
        <v>85</v>
      </c>
      <c r="AY485" s="261" t="s">
        <v>187</v>
      </c>
    </row>
    <row r="486" spans="2:65" s="10" customFormat="1" ht="29.85" customHeight="1">
      <c r="B486" s="176"/>
      <c r="C486" s="177"/>
      <c r="D486" s="178" t="s">
        <v>76</v>
      </c>
      <c r="E486" s="190" t="s">
        <v>369</v>
      </c>
      <c r="F486" s="190" t="s">
        <v>370</v>
      </c>
      <c r="G486" s="177"/>
      <c r="H486" s="177"/>
      <c r="I486" s="180"/>
      <c r="J486" s="191">
        <f>BK486</f>
        <v>0</v>
      </c>
      <c r="K486" s="177"/>
      <c r="L486" s="182"/>
      <c r="M486" s="183"/>
      <c r="N486" s="184"/>
      <c r="O486" s="184"/>
      <c r="P486" s="185">
        <f>SUM(P487:P495)</f>
        <v>0</v>
      </c>
      <c r="Q486" s="184"/>
      <c r="R486" s="185">
        <f>SUM(R487:R495)</f>
        <v>0</v>
      </c>
      <c r="S486" s="184"/>
      <c r="T486" s="186">
        <f>SUM(T487:T495)</f>
        <v>0</v>
      </c>
      <c r="AR486" s="187" t="s">
        <v>87</v>
      </c>
      <c r="AT486" s="188" t="s">
        <v>76</v>
      </c>
      <c r="AU486" s="188" t="s">
        <v>85</v>
      </c>
      <c r="AY486" s="187" t="s">
        <v>187</v>
      </c>
      <c r="BK486" s="189">
        <f>SUM(BK487:BK495)</f>
        <v>0</v>
      </c>
    </row>
    <row r="487" spans="2:65" s="1" customFormat="1" ht="16.5" customHeight="1">
      <c r="B487" s="41"/>
      <c r="C487" s="192" t="s">
        <v>873</v>
      </c>
      <c r="D487" s="192" t="s">
        <v>189</v>
      </c>
      <c r="E487" s="193" t="s">
        <v>2320</v>
      </c>
      <c r="F487" s="194" t="s">
        <v>2321</v>
      </c>
      <c r="G487" s="195" t="s">
        <v>293</v>
      </c>
      <c r="H487" s="196">
        <v>29.9</v>
      </c>
      <c r="I487" s="197"/>
      <c r="J487" s="198">
        <f>ROUND(I487*H487,2)</f>
        <v>0</v>
      </c>
      <c r="K487" s="194" t="s">
        <v>193</v>
      </c>
      <c r="L487" s="61"/>
      <c r="M487" s="199" t="s">
        <v>21</v>
      </c>
      <c r="N487" s="200" t="s">
        <v>48</v>
      </c>
      <c r="O487" s="42"/>
      <c r="P487" s="201">
        <f>O487*H487</f>
        <v>0</v>
      </c>
      <c r="Q487" s="201">
        <v>0</v>
      </c>
      <c r="R487" s="201">
        <f>Q487*H487</f>
        <v>0</v>
      </c>
      <c r="S487" s="201">
        <v>0</v>
      </c>
      <c r="T487" s="202">
        <f>S487*H487</f>
        <v>0</v>
      </c>
      <c r="AR487" s="24" t="s">
        <v>259</v>
      </c>
      <c r="AT487" s="24" t="s">
        <v>189</v>
      </c>
      <c r="AU487" s="24" t="s">
        <v>87</v>
      </c>
      <c r="AY487" s="24" t="s">
        <v>187</v>
      </c>
      <c r="BE487" s="203">
        <f>IF(N487="základní",J487,0)</f>
        <v>0</v>
      </c>
      <c r="BF487" s="203">
        <f>IF(N487="snížená",J487,0)</f>
        <v>0</v>
      </c>
      <c r="BG487" s="203">
        <f>IF(N487="zákl. přenesená",J487,0)</f>
        <v>0</v>
      </c>
      <c r="BH487" s="203">
        <f>IF(N487="sníž. přenesená",J487,0)</f>
        <v>0</v>
      </c>
      <c r="BI487" s="203">
        <f>IF(N487="nulová",J487,0)</f>
        <v>0</v>
      </c>
      <c r="BJ487" s="24" t="s">
        <v>85</v>
      </c>
      <c r="BK487" s="203">
        <f>ROUND(I487*H487,2)</f>
        <v>0</v>
      </c>
      <c r="BL487" s="24" t="s">
        <v>259</v>
      </c>
      <c r="BM487" s="24" t="s">
        <v>2322</v>
      </c>
    </row>
    <row r="488" spans="2:65" s="11" customFormat="1" ht="13.5">
      <c r="B488" s="204"/>
      <c r="C488" s="205"/>
      <c r="D488" s="206" t="s">
        <v>223</v>
      </c>
      <c r="E488" s="207" t="s">
        <v>21</v>
      </c>
      <c r="F488" s="208" t="s">
        <v>2323</v>
      </c>
      <c r="G488" s="205"/>
      <c r="H488" s="209">
        <v>29.9</v>
      </c>
      <c r="I488" s="210"/>
      <c r="J488" s="205"/>
      <c r="K488" s="205"/>
      <c r="L488" s="211"/>
      <c r="M488" s="212"/>
      <c r="N488" s="213"/>
      <c r="O488" s="213"/>
      <c r="P488" s="213"/>
      <c r="Q488" s="213"/>
      <c r="R488" s="213"/>
      <c r="S488" s="213"/>
      <c r="T488" s="214"/>
      <c r="AT488" s="215" t="s">
        <v>223</v>
      </c>
      <c r="AU488" s="215" t="s">
        <v>87</v>
      </c>
      <c r="AV488" s="11" t="s">
        <v>87</v>
      </c>
      <c r="AW488" s="11" t="s">
        <v>40</v>
      </c>
      <c r="AX488" s="11" t="s">
        <v>77</v>
      </c>
      <c r="AY488" s="215" t="s">
        <v>187</v>
      </c>
    </row>
    <row r="489" spans="2:65" s="14" customFormat="1" ht="13.5">
      <c r="B489" s="251"/>
      <c r="C489" s="252"/>
      <c r="D489" s="206" t="s">
        <v>223</v>
      </c>
      <c r="E489" s="253" t="s">
        <v>21</v>
      </c>
      <c r="F489" s="254" t="s">
        <v>1374</v>
      </c>
      <c r="G489" s="252"/>
      <c r="H489" s="255">
        <v>29.9</v>
      </c>
      <c r="I489" s="256"/>
      <c r="J489" s="252"/>
      <c r="K489" s="252"/>
      <c r="L489" s="257"/>
      <c r="M489" s="258"/>
      <c r="N489" s="259"/>
      <c r="O489" s="259"/>
      <c r="P489" s="259"/>
      <c r="Q489" s="259"/>
      <c r="R489" s="259"/>
      <c r="S489" s="259"/>
      <c r="T489" s="260"/>
      <c r="AT489" s="261" t="s">
        <v>223</v>
      </c>
      <c r="AU489" s="261" t="s">
        <v>87</v>
      </c>
      <c r="AV489" s="14" t="s">
        <v>194</v>
      </c>
      <c r="AW489" s="14" t="s">
        <v>40</v>
      </c>
      <c r="AX489" s="14" t="s">
        <v>85</v>
      </c>
      <c r="AY489" s="261" t="s">
        <v>187</v>
      </c>
    </row>
    <row r="490" spans="2:65" s="1" customFormat="1" ht="16.5" customHeight="1">
      <c r="B490" s="41"/>
      <c r="C490" s="192" t="s">
        <v>877</v>
      </c>
      <c r="D490" s="192" t="s">
        <v>189</v>
      </c>
      <c r="E490" s="193" t="s">
        <v>2324</v>
      </c>
      <c r="F490" s="194" t="s">
        <v>2325</v>
      </c>
      <c r="G490" s="195" t="s">
        <v>293</v>
      </c>
      <c r="H490" s="196">
        <v>1</v>
      </c>
      <c r="I490" s="197"/>
      <c r="J490" s="198">
        <f>ROUND(I490*H490,2)</f>
        <v>0</v>
      </c>
      <c r="K490" s="194" t="s">
        <v>193</v>
      </c>
      <c r="L490" s="61"/>
      <c r="M490" s="199" t="s">
        <v>21</v>
      </c>
      <c r="N490" s="200" t="s">
        <v>48</v>
      </c>
      <c r="O490" s="42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AR490" s="24" t="s">
        <v>259</v>
      </c>
      <c r="AT490" s="24" t="s">
        <v>189</v>
      </c>
      <c r="AU490" s="24" t="s">
        <v>87</v>
      </c>
      <c r="AY490" s="24" t="s">
        <v>187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24" t="s">
        <v>85</v>
      </c>
      <c r="BK490" s="203">
        <f>ROUND(I490*H490,2)</f>
        <v>0</v>
      </c>
      <c r="BL490" s="24" t="s">
        <v>259</v>
      </c>
      <c r="BM490" s="24" t="s">
        <v>2326</v>
      </c>
    </row>
    <row r="491" spans="2:65" s="11" customFormat="1" ht="13.5">
      <c r="B491" s="204"/>
      <c r="C491" s="205"/>
      <c r="D491" s="206" t="s">
        <v>223</v>
      </c>
      <c r="E491" s="207" t="s">
        <v>21</v>
      </c>
      <c r="F491" s="208" t="s">
        <v>2107</v>
      </c>
      <c r="G491" s="205"/>
      <c r="H491" s="209">
        <v>1</v>
      </c>
      <c r="I491" s="210"/>
      <c r="J491" s="205"/>
      <c r="K491" s="205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223</v>
      </c>
      <c r="AU491" s="215" t="s">
        <v>87</v>
      </c>
      <c r="AV491" s="11" t="s">
        <v>87</v>
      </c>
      <c r="AW491" s="11" t="s">
        <v>40</v>
      </c>
      <c r="AX491" s="11" t="s">
        <v>77</v>
      </c>
      <c r="AY491" s="215" t="s">
        <v>187</v>
      </c>
    </row>
    <row r="492" spans="2:65" s="14" customFormat="1" ht="13.5">
      <c r="B492" s="251"/>
      <c r="C492" s="252"/>
      <c r="D492" s="206" t="s">
        <v>223</v>
      </c>
      <c r="E492" s="253" t="s">
        <v>21</v>
      </c>
      <c r="F492" s="254" t="s">
        <v>1374</v>
      </c>
      <c r="G492" s="252"/>
      <c r="H492" s="255">
        <v>1</v>
      </c>
      <c r="I492" s="256"/>
      <c r="J492" s="252"/>
      <c r="K492" s="252"/>
      <c r="L492" s="257"/>
      <c r="M492" s="258"/>
      <c r="N492" s="259"/>
      <c r="O492" s="259"/>
      <c r="P492" s="259"/>
      <c r="Q492" s="259"/>
      <c r="R492" s="259"/>
      <c r="S492" s="259"/>
      <c r="T492" s="260"/>
      <c r="AT492" s="261" t="s">
        <v>223</v>
      </c>
      <c r="AU492" s="261" t="s">
        <v>87</v>
      </c>
      <c r="AV492" s="14" t="s">
        <v>194</v>
      </c>
      <c r="AW492" s="14" t="s">
        <v>40</v>
      </c>
      <c r="AX492" s="14" t="s">
        <v>85</v>
      </c>
      <c r="AY492" s="261" t="s">
        <v>187</v>
      </c>
    </row>
    <row r="493" spans="2:65" s="1" customFormat="1" ht="16.5" customHeight="1">
      <c r="B493" s="41"/>
      <c r="C493" s="192" t="s">
        <v>881</v>
      </c>
      <c r="D493" s="192" t="s">
        <v>189</v>
      </c>
      <c r="E493" s="193" t="s">
        <v>2327</v>
      </c>
      <c r="F493" s="194" t="s">
        <v>2328</v>
      </c>
      <c r="G493" s="195" t="s">
        <v>293</v>
      </c>
      <c r="H493" s="196">
        <v>1</v>
      </c>
      <c r="I493" s="197"/>
      <c r="J493" s="198">
        <f>ROUND(I493*H493,2)</f>
        <v>0</v>
      </c>
      <c r="K493" s="194" t="s">
        <v>193</v>
      </c>
      <c r="L493" s="61"/>
      <c r="M493" s="199" t="s">
        <v>21</v>
      </c>
      <c r="N493" s="200" t="s">
        <v>48</v>
      </c>
      <c r="O493" s="42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24" t="s">
        <v>259</v>
      </c>
      <c r="AT493" s="24" t="s">
        <v>189</v>
      </c>
      <c r="AU493" s="24" t="s">
        <v>87</v>
      </c>
      <c r="AY493" s="24" t="s">
        <v>187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24" t="s">
        <v>85</v>
      </c>
      <c r="BK493" s="203">
        <f>ROUND(I493*H493,2)</f>
        <v>0</v>
      </c>
      <c r="BL493" s="24" t="s">
        <v>259</v>
      </c>
      <c r="BM493" s="24" t="s">
        <v>2329</v>
      </c>
    </row>
    <row r="494" spans="2:65" s="11" customFormat="1" ht="13.5">
      <c r="B494" s="204"/>
      <c r="C494" s="205"/>
      <c r="D494" s="206" t="s">
        <v>223</v>
      </c>
      <c r="E494" s="207" t="s">
        <v>21</v>
      </c>
      <c r="F494" s="208" t="s">
        <v>2107</v>
      </c>
      <c r="G494" s="205"/>
      <c r="H494" s="209">
        <v>1</v>
      </c>
      <c r="I494" s="210"/>
      <c r="J494" s="205"/>
      <c r="K494" s="205"/>
      <c r="L494" s="211"/>
      <c r="M494" s="212"/>
      <c r="N494" s="213"/>
      <c r="O494" s="213"/>
      <c r="P494" s="213"/>
      <c r="Q494" s="213"/>
      <c r="R494" s="213"/>
      <c r="S494" s="213"/>
      <c r="T494" s="214"/>
      <c r="AT494" s="215" t="s">
        <v>223</v>
      </c>
      <c r="AU494" s="215" t="s">
        <v>87</v>
      </c>
      <c r="AV494" s="11" t="s">
        <v>87</v>
      </c>
      <c r="AW494" s="11" t="s">
        <v>40</v>
      </c>
      <c r="AX494" s="11" t="s">
        <v>77</v>
      </c>
      <c r="AY494" s="215" t="s">
        <v>187</v>
      </c>
    </row>
    <row r="495" spans="2:65" s="14" customFormat="1" ht="13.5">
      <c r="B495" s="251"/>
      <c r="C495" s="252"/>
      <c r="D495" s="206" t="s">
        <v>223</v>
      </c>
      <c r="E495" s="253" t="s">
        <v>21</v>
      </c>
      <c r="F495" s="254" t="s">
        <v>1374</v>
      </c>
      <c r="G495" s="252"/>
      <c r="H495" s="255">
        <v>1</v>
      </c>
      <c r="I495" s="256"/>
      <c r="J495" s="252"/>
      <c r="K495" s="252"/>
      <c r="L495" s="257"/>
      <c r="M495" s="258"/>
      <c r="N495" s="259"/>
      <c r="O495" s="259"/>
      <c r="P495" s="259"/>
      <c r="Q495" s="259"/>
      <c r="R495" s="259"/>
      <c r="S495" s="259"/>
      <c r="T495" s="260"/>
      <c r="AT495" s="261" t="s">
        <v>223</v>
      </c>
      <c r="AU495" s="261" t="s">
        <v>87</v>
      </c>
      <c r="AV495" s="14" t="s">
        <v>194</v>
      </c>
      <c r="AW495" s="14" t="s">
        <v>40</v>
      </c>
      <c r="AX495" s="14" t="s">
        <v>85</v>
      </c>
      <c r="AY495" s="261" t="s">
        <v>187</v>
      </c>
    </row>
    <row r="496" spans="2:65" s="10" customFormat="1" ht="29.85" customHeight="1">
      <c r="B496" s="176"/>
      <c r="C496" s="177"/>
      <c r="D496" s="178" t="s">
        <v>76</v>
      </c>
      <c r="E496" s="190" t="s">
        <v>2330</v>
      </c>
      <c r="F496" s="190" t="s">
        <v>2331</v>
      </c>
      <c r="G496" s="177"/>
      <c r="H496" s="177"/>
      <c r="I496" s="180"/>
      <c r="J496" s="191">
        <f>BK496</f>
        <v>0</v>
      </c>
      <c r="K496" s="177"/>
      <c r="L496" s="182"/>
      <c r="M496" s="183"/>
      <c r="N496" s="184"/>
      <c r="O496" s="184"/>
      <c r="P496" s="185">
        <f>SUM(P497:P506)</f>
        <v>0</v>
      </c>
      <c r="Q496" s="184"/>
      <c r="R496" s="185">
        <f>SUM(R497:R506)</f>
        <v>0.99946999999999997</v>
      </c>
      <c r="S496" s="184"/>
      <c r="T496" s="186">
        <f>SUM(T497:T506)</f>
        <v>0</v>
      </c>
      <c r="AR496" s="187" t="s">
        <v>87</v>
      </c>
      <c r="AT496" s="188" t="s">
        <v>76</v>
      </c>
      <c r="AU496" s="188" t="s">
        <v>85</v>
      </c>
      <c r="AY496" s="187" t="s">
        <v>187</v>
      </c>
      <c r="BK496" s="189">
        <f>SUM(BK497:BK506)</f>
        <v>0</v>
      </c>
    </row>
    <row r="497" spans="2:65" s="1" customFormat="1" ht="25.5" customHeight="1">
      <c r="B497" s="41"/>
      <c r="C497" s="192" t="s">
        <v>885</v>
      </c>
      <c r="D497" s="192" t="s">
        <v>189</v>
      </c>
      <c r="E497" s="193" t="s">
        <v>2332</v>
      </c>
      <c r="F497" s="194" t="s">
        <v>2333</v>
      </c>
      <c r="G497" s="195" t="s">
        <v>202</v>
      </c>
      <c r="H497" s="196">
        <v>5.54</v>
      </c>
      <c r="I497" s="197"/>
      <c r="J497" s="198">
        <f>ROUND(I497*H497,2)</f>
        <v>0</v>
      </c>
      <c r="K497" s="194" t="s">
        <v>193</v>
      </c>
      <c r="L497" s="61"/>
      <c r="M497" s="199" t="s">
        <v>21</v>
      </c>
      <c r="N497" s="200" t="s">
        <v>48</v>
      </c>
      <c r="O497" s="42"/>
      <c r="P497" s="201">
        <f>O497*H497</f>
        <v>0</v>
      </c>
      <c r="Q497" s="201">
        <v>0.04</v>
      </c>
      <c r="R497" s="201">
        <f>Q497*H497</f>
        <v>0.22160000000000002</v>
      </c>
      <c r="S497" s="201">
        <v>0</v>
      </c>
      <c r="T497" s="202">
        <f>S497*H497</f>
        <v>0</v>
      </c>
      <c r="AR497" s="24" t="s">
        <v>259</v>
      </c>
      <c r="AT497" s="24" t="s">
        <v>189</v>
      </c>
      <c r="AU497" s="24" t="s">
        <v>87</v>
      </c>
      <c r="AY497" s="24" t="s">
        <v>187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24" t="s">
        <v>85</v>
      </c>
      <c r="BK497" s="203">
        <f>ROUND(I497*H497,2)</f>
        <v>0</v>
      </c>
      <c r="BL497" s="24" t="s">
        <v>259</v>
      </c>
      <c r="BM497" s="24" t="s">
        <v>2334</v>
      </c>
    </row>
    <row r="498" spans="2:65" s="11" customFormat="1" ht="13.5">
      <c r="B498" s="204"/>
      <c r="C498" s="205"/>
      <c r="D498" s="206" t="s">
        <v>223</v>
      </c>
      <c r="E498" s="207" t="s">
        <v>21</v>
      </c>
      <c r="F498" s="208" t="s">
        <v>2186</v>
      </c>
      <c r="G498" s="205"/>
      <c r="H498" s="209">
        <v>5.54</v>
      </c>
      <c r="I498" s="210"/>
      <c r="J498" s="205"/>
      <c r="K498" s="205"/>
      <c r="L498" s="211"/>
      <c r="M498" s="212"/>
      <c r="N498" s="213"/>
      <c r="O498" s="213"/>
      <c r="P498" s="213"/>
      <c r="Q498" s="213"/>
      <c r="R498" s="213"/>
      <c r="S498" s="213"/>
      <c r="T498" s="214"/>
      <c r="AT498" s="215" t="s">
        <v>223</v>
      </c>
      <c r="AU498" s="215" t="s">
        <v>87</v>
      </c>
      <c r="AV498" s="11" t="s">
        <v>87</v>
      </c>
      <c r="AW498" s="11" t="s">
        <v>40</v>
      </c>
      <c r="AX498" s="11" t="s">
        <v>77</v>
      </c>
      <c r="AY498" s="215" t="s">
        <v>187</v>
      </c>
    </row>
    <row r="499" spans="2:65" s="14" customFormat="1" ht="13.5">
      <c r="B499" s="251"/>
      <c r="C499" s="252"/>
      <c r="D499" s="206" t="s">
        <v>223</v>
      </c>
      <c r="E499" s="253" t="s">
        <v>21</v>
      </c>
      <c r="F499" s="254" t="s">
        <v>1374</v>
      </c>
      <c r="G499" s="252"/>
      <c r="H499" s="255">
        <v>5.54</v>
      </c>
      <c r="I499" s="256"/>
      <c r="J499" s="252"/>
      <c r="K499" s="252"/>
      <c r="L499" s="257"/>
      <c r="M499" s="258"/>
      <c r="N499" s="259"/>
      <c r="O499" s="259"/>
      <c r="P499" s="259"/>
      <c r="Q499" s="259"/>
      <c r="R499" s="259"/>
      <c r="S499" s="259"/>
      <c r="T499" s="260"/>
      <c r="AT499" s="261" t="s">
        <v>223</v>
      </c>
      <c r="AU499" s="261" t="s">
        <v>87</v>
      </c>
      <c r="AV499" s="14" t="s">
        <v>194</v>
      </c>
      <c r="AW499" s="14" t="s">
        <v>40</v>
      </c>
      <c r="AX499" s="14" t="s">
        <v>85</v>
      </c>
      <c r="AY499" s="261" t="s">
        <v>187</v>
      </c>
    </row>
    <row r="500" spans="2:65" s="1" customFormat="1" ht="16.5" customHeight="1">
      <c r="B500" s="41"/>
      <c r="C500" s="220" t="s">
        <v>889</v>
      </c>
      <c r="D500" s="220" t="s">
        <v>511</v>
      </c>
      <c r="E500" s="221" t="s">
        <v>2335</v>
      </c>
      <c r="F500" s="222" t="s">
        <v>2336</v>
      </c>
      <c r="G500" s="223" t="s">
        <v>202</v>
      </c>
      <c r="H500" s="224">
        <v>5.7619999999999996</v>
      </c>
      <c r="I500" s="225"/>
      <c r="J500" s="226">
        <f>ROUND(I500*H500,2)</f>
        <v>0</v>
      </c>
      <c r="K500" s="222" t="s">
        <v>193</v>
      </c>
      <c r="L500" s="227"/>
      <c r="M500" s="228" t="s">
        <v>21</v>
      </c>
      <c r="N500" s="229" t="s">
        <v>48</v>
      </c>
      <c r="O500" s="42"/>
      <c r="P500" s="201">
        <f>O500*H500</f>
        <v>0</v>
      </c>
      <c r="Q500" s="201">
        <v>0.13500000000000001</v>
      </c>
      <c r="R500" s="201">
        <f>Q500*H500</f>
        <v>0.77786999999999995</v>
      </c>
      <c r="S500" s="201">
        <v>0</v>
      </c>
      <c r="T500" s="202">
        <f>S500*H500</f>
        <v>0</v>
      </c>
      <c r="AR500" s="24" t="s">
        <v>336</v>
      </c>
      <c r="AT500" s="24" t="s">
        <v>511</v>
      </c>
      <c r="AU500" s="24" t="s">
        <v>87</v>
      </c>
      <c r="AY500" s="24" t="s">
        <v>187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24" t="s">
        <v>85</v>
      </c>
      <c r="BK500" s="203">
        <f>ROUND(I500*H500,2)</f>
        <v>0</v>
      </c>
      <c r="BL500" s="24" t="s">
        <v>259</v>
      </c>
      <c r="BM500" s="24" t="s">
        <v>2337</v>
      </c>
    </row>
    <row r="501" spans="2:65" s="11" customFormat="1" ht="13.5">
      <c r="B501" s="204"/>
      <c r="C501" s="205"/>
      <c r="D501" s="206" t="s">
        <v>223</v>
      </c>
      <c r="E501" s="207" t="s">
        <v>21</v>
      </c>
      <c r="F501" s="208" t="s">
        <v>2338</v>
      </c>
      <c r="G501" s="205"/>
      <c r="H501" s="209">
        <v>5.54</v>
      </c>
      <c r="I501" s="210"/>
      <c r="J501" s="205"/>
      <c r="K501" s="205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223</v>
      </c>
      <c r="AU501" s="215" t="s">
        <v>87</v>
      </c>
      <c r="AV501" s="11" t="s">
        <v>87</v>
      </c>
      <c r="AW501" s="11" t="s">
        <v>40</v>
      </c>
      <c r="AX501" s="11" t="s">
        <v>77</v>
      </c>
      <c r="AY501" s="215" t="s">
        <v>187</v>
      </c>
    </row>
    <row r="502" spans="2:65" s="14" customFormat="1" ht="13.5">
      <c r="B502" s="251"/>
      <c r="C502" s="252"/>
      <c r="D502" s="206" t="s">
        <v>223</v>
      </c>
      <c r="E502" s="253" t="s">
        <v>21</v>
      </c>
      <c r="F502" s="254" t="s">
        <v>1374</v>
      </c>
      <c r="G502" s="252"/>
      <c r="H502" s="255">
        <v>5.54</v>
      </c>
      <c r="I502" s="256"/>
      <c r="J502" s="252"/>
      <c r="K502" s="252"/>
      <c r="L502" s="257"/>
      <c r="M502" s="258"/>
      <c r="N502" s="259"/>
      <c r="O502" s="259"/>
      <c r="P502" s="259"/>
      <c r="Q502" s="259"/>
      <c r="R502" s="259"/>
      <c r="S502" s="259"/>
      <c r="T502" s="260"/>
      <c r="AT502" s="261" t="s">
        <v>223</v>
      </c>
      <c r="AU502" s="261" t="s">
        <v>87</v>
      </c>
      <c r="AV502" s="14" t="s">
        <v>194</v>
      </c>
      <c r="AW502" s="14" t="s">
        <v>40</v>
      </c>
      <c r="AX502" s="14" t="s">
        <v>85</v>
      </c>
      <c r="AY502" s="261" t="s">
        <v>187</v>
      </c>
    </row>
    <row r="503" spans="2:65" s="11" customFormat="1" ht="13.5">
      <c r="B503" s="204"/>
      <c r="C503" s="205"/>
      <c r="D503" s="206" t="s">
        <v>223</v>
      </c>
      <c r="E503" s="205"/>
      <c r="F503" s="208" t="s">
        <v>2339</v>
      </c>
      <c r="G503" s="205"/>
      <c r="H503" s="209">
        <v>5.7619999999999996</v>
      </c>
      <c r="I503" s="210"/>
      <c r="J503" s="205"/>
      <c r="K503" s="205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223</v>
      </c>
      <c r="AU503" s="215" t="s">
        <v>87</v>
      </c>
      <c r="AV503" s="11" t="s">
        <v>87</v>
      </c>
      <c r="AW503" s="11" t="s">
        <v>6</v>
      </c>
      <c r="AX503" s="11" t="s">
        <v>85</v>
      </c>
      <c r="AY503" s="215" t="s">
        <v>187</v>
      </c>
    </row>
    <row r="504" spans="2:65" s="1" customFormat="1" ht="16.5" customHeight="1">
      <c r="B504" s="41"/>
      <c r="C504" s="192" t="s">
        <v>893</v>
      </c>
      <c r="D504" s="192" t="s">
        <v>189</v>
      </c>
      <c r="E504" s="193" t="s">
        <v>2340</v>
      </c>
      <c r="F504" s="194" t="s">
        <v>2341</v>
      </c>
      <c r="G504" s="195" t="s">
        <v>304</v>
      </c>
      <c r="H504" s="196">
        <v>0.999</v>
      </c>
      <c r="I504" s="197"/>
      <c r="J504" s="198">
        <f>ROUND(I504*H504,2)</f>
        <v>0</v>
      </c>
      <c r="K504" s="194" t="s">
        <v>193</v>
      </c>
      <c r="L504" s="61"/>
      <c r="M504" s="199" t="s">
        <v>21</v>
      </c>
      <c r="N504" s="200" t="s">
        <v>48</v>
      </c>
      <c r="O504" s="42"/>
      <c r="P504" s="201">
        <f>O504*H504</f>
        <v>0</v>
      </c>
      <c r="Q504" s="201">
        <v>0</v>
      </c>
      <c r="R504" s="201">
        <f>Q504*H504</f>
        <v>0</v>
      </c>
      <c r="S504" s="201">
        <v>0</v>
      </c>
      <c r="T504" s="202">
        <f>S504*H504</f>
        <v>0</v>
      </c>
      <c r="AR504" s="24" t="s">
        <v>259</v>
      </c>
      <c r="AT504" s="24" t="s">
        <v>189</v>
      </c>
      <c r="AU504" s="24" t="s">
        <v>87</v>
      </c>
      <c r="AY504" s="24" t="s">
        <v>187</v>
      </c>
      <c r="BE504" s="203">
        <f>IF(N504="základní",J504,0)</f>
        <v>0</v>
      </c>
      <c r="BF504" s="203">
        <f>IF(N504="snížená",J504,0)</f>
        <v>0</v>
      </c>
      <c r="BG504" s="203">
        <f>IF(N504="zákl. přenesená",J504,0)</f>
        <v>0</v>
      </c>
      <c r="BH504" s="203">
        <f>IF(N504="sníž. přenesená",J504,0)</f>
        <v>0</v>
      </c>
      <c r="BI504" s="203">
        <f>IF(N504="nulová",J504,0)</f>
        <v>0</v>
      </c>
      <c r="BJ504" s="24" t="s">
        <v>85</v>
      </c>
      <c r="BK504" s="203">
        <f>ROUND(I504*H504,2)</f>
        <v>0</v>
      </c>
      <c r="BL504" s="24" t="s">
        <v>259</v>
      </c>
      <c r="BM504" s="24" t="s">
        <v>2342</v>
      </c>
    </row>
    <row r="505" spans="2:65" s="11" customFormat="1" ht="13.5">
      <c r="B505" s="204"/>
      <c r="C505" s="205"/>
      <c r="D505" s="206" t="s">
        <v>223</v>
      </c>
      <c r="E505" s="207" t="s">
        <v>21</v>
      </c>
      <c r="F505" s="208" t="s">
        <v>2343</v>
      </c>
      <c r="G505" s="205"/>
      <c r="H505" s="209">
        <v>0.999</v>
      </c>
      <c r="I505" s="210"/>
      <c r="J505" s="205"/>
      <c r="K505" s="205"/>
      <c r="L505" s="211"/>
      <c r="M505" s="212"/>
      <c r="N505" s="213"/>
      <c r="O505" s="213"/>
      <c r="P505" s="213"/>
      <c r="Q505" s="213"/>
      <c r="R505" s="213"/>
      <c r="S505" s="213"/>
      <c r="T505" s="214"/>
      <c r="AT505" s="215" t="s">
        <v>223</v>
      </c>
      <c r="AU505" s="215" t="s">
        <v>87</v>
      </c>
      <c r="AV505" s="11" t="s">
        <v>87</v>
      </c>
      <c r="AW505" s="11" t="s">
        <v>40</v>
      </c>
      <c r="AX505" s="11" t="s">
        <v>77</v>
      </c>
      <c r="AY505" s="215" t="s">
        <v>187</v>
      </c>
    </row>
    <row r="506" spans="2:65" s="14" customFormat="1" ht="13.5">
      <c r="B506" s="251"/>
      <c r="C506" s="252"/>
      <c r="D506" s="206" t="s">
        <v>223</v>
      </c>
      <c r="E506" s="253" t="s">
        <v>21</v>
      </c>
      <c r="F506" s="254" t="s">
        <v>1374</v>
      </c>
      <c r="G506" s="252"/>
      <c r="H506" s="255">
        <v>0.999</v>
      </c>
      <c r="I506" s="256"/>
      <c r="J506" s="252"/>
      <c r="K506" s="252"/>
      <c r="L506" s="257"/>
      <c r="M506" s="258"/>
      <c r="N506" s="259"/>
      <c r="O506" s="259"/>
      <c r="P506" s="259"/>
      <c r="Q506" s="259"/>
      <c r="R506" s="259"/>
      <c r="S506" s="259"/>
      <c r="T506" s="260"/>
      <c r="AT506" s="261" t="s">
        <v>223</v>
      </c>
      <c r="AU506" s="261" t="s">
        <v>87</v>
      </c>
      <c r="AV506" s="14" t="s">
        <v>194</v>
      </c>
      <c r="AW506" s="14" t="s">
        <v>40</v>
      </c>
      <c r="AX506" s="14" t="s">
        <v>85</v>
      </c>
      <c r="AY506" s="261" t="s">
        <v>187</v>
      </c>
    </row>
    <row r="507" spans="2:65" s="10" customFormat="1" ht="37.35" customHeight="1">
      <c r="B507" s="176"/>
      <c r="C507" s="177"/>
      <c r="D507" s="178" t="s">
        <v>76</v>
      </c>
      <c r="E507" s="179" t="s">
        <v>983</v>
      </c>
      <c r="F507" s="179" t="s">
        <v>984</v>
      </c>
      <c r="G507" s="177"/>
      <c r="H507" s="177"/>
      <c r="I507" s="180"/>
      <c r="J507" s="181">
        <f>BK507</f>
        <v>0</v>
      </c>
      <c r="K507" s="177"/>
      <c r="L507" s="182"/>
      <c r="M507" s="183"/>
      <c r="N507" s="184"/>
      <c r="O507" s="184"/>
      <c r="P507" s="185">
        <f>P508</f>
        <v>0</v>
      </c>
      <c r="Q507" s="184"/>
      <c r="R507" s="185">
        <f>R508</f>
        <v>0</v>
      </c>
      <c r="S507" s="184"/>
      <c r="T507" s="186">
        <f>T508</f>
        <v>0</v>
      </c>
      <c r="AR507" s="187" t="s">
        <v>194</v>
      </c>
      <c r="AT507" s="188" t="s">
        <v>76</v>
      </c>
      <c r="AU507" s="188" t="s">
        <v>77</v>
      </c>
      <c r="AY507" s="187" t="s">
        <v>187</v>
      </c>
      <c r="BK507" s="189">
        <f>BK508</f>
        <v>0</v>
      </c>
    </row>
    <row r="508" spans="2:65" s="10" customFormat="1" ht="19.899999999999999" customHeight="1">
      <c r="B508" s="176"/>
      <c r="C508" s="177"/>
      <c r="D508" s="178" t="s">
        <v>76</v>
      </c>
      <c r="E508" s="190" t="s">
        <v>985</v>
      </c>
      <c r="F508" s="190" t="s">
        <v>986</v>
      </c>
      <c r="G508" s="177"/>
      <c r="H508" s="177"/>
      <c r="I508" s="180"/>
      <c r="J508" s="191">
        <f>BK508</f>
        <v>0</v>
      </c>
      <c r="K508" s="177"/>
      <c r="L508" s="182"/>
      <c r="M508" s="183"/>
      <c r="N508" s="184"/>
      <c r="O508" s="184"/>
      <c r="P508" s="185">
        <f>SUM(P509:P511)</f>
        <v>0</v>
      </c>
      <c r="Q508" s="184"/>
      <c r="R508" s="185">
        <f>SUM(R509:R511)</f>
        <v>0</v>
      </c>
      <c r="S508" s="184"/>
      <c r="T508" s="186">
        <f>SUM(T509:T511)</f>
        <v>0</v>
      </c>
      <c r="AR508" s="187" t="s">
        <v>194</v>
      </c>
      <c r="AT508" s="188" t="s">
        <v>76</v>
      </c>
      <c r="AU508" s="188" t="s">
        <v>85</v>
      </c>
      <c r="AY508" s="187" t="s">
        <v>187</v>
      </c>
      <c r="BK508" s="189">
        <f>SUM(BK509:BK511)</f>
        <v>0</v>
      </c>
    </row>
    <row r="509" spans="2:65" s="1" customFormat="1" ht="25.5" customHeight="1">
      <c r="B509" s="41"/>
      <c r="C509" s="192" t="s">
        <v>897</v>
      </c>
      <c r="D509" s="192" t="s">
        <v>189</v>
      </c>
      <c r="E509" s="193" t="s">
        <v>988</v>
      </c>
      <c r="F509" s="194" t="s">
        <v>1227</v>
      </c>
      <c r="G509" s="195" t="s">
        <v>192</v>
      </c>
      <c r="H509" s="196">
        <v>4</v>
      </c>
      <c r="I509" s="197"/>
      <c r="J509" s="198">
        <f>ROUND(I509*H509,2)</f>
        <v>0</v>
      </c>
      <c r="K509" s="194" t="s">
        <v>193</v>
      </c>
      <c r="L509" s="61"/>
      <c r="M509" s="199" t="s">
        <v>21</v>
      </c>
      <c r="N509" s="200" t="s">
        <v>48</v>
      </c>
      <c r="O509" s="42"/>
      <c r="P509" s="201">
        <f>O509*H509</f>
        <v>0</v>
      </c>
      <c r="Q509" s="201">
        <v>0</v>
      </c>
      <c r="R509" s="201">
        <f>Q509*H509</f>
        <v>0</v>
      </c>
      <c r="S509" s="201">
        <v>0</v>
      </c>
      <c r="T509" s="202">
        <f>S509*H509</f>
        <v>0</v>
      </c>
      <c r="AR509" s="24" t="s">
        <v>256</v>
      </c>
      <c r="AT509" s="24" t="s">
        <v>189</v>
      </c>
      <c r="AU509" s="24" t="s">
        <v>87</v>
      </c>
      <c r="AY509" s="24" t="s">
        <v>187</v>
      </c>
      <c r="BE509" s="203">
        <f>IF(N509="základní",J509,0)</f>
        <v>0</v>
      </c>
      <c r="BF509" s="203">
        <f>IF(N509="snížená",J509,0)</f>
        <v>0</v>
      </c>
      <c r="BG509" s="203">
        <f>IF(N509="zákl. přenesená",J509,0)</f>
        <v>0</v>
      </c>
      <c r="BH509" s="203">
        <f>IF(N509="sníž. přenesená",J509,0)</f>
        <v>0</v>
      </c>
      <c r="BI509" s="203">
        <f>IF(N509="nulová",J509,0)</f>
        <v>0</v>
      </c>
      <c r="BJ509" s="24" t="s">
        <v>85</v>
      </c>
      <c r="BK509" s="203">
        <f>ROUND(I509*H509,2)</f>
        <v>0</v>
      </c>
      <c r="BL509" s="24" t="s">
        <v>256</v>
      </c>
      <c r="BM509" s="24" t="s">
        <v>2344</v>
      </c>
    </row>
    <row r="510" spans="2:65" s="11" customFormat="1" ht="13.5">
      <c r="B510" s="204"/>
      <c r="C510" s="205"/>
      <c r="D510" s="206" t="s">
        <v>223</v>
      </c>
      <c r="E510" s="207" t="s">
        <v>21</v>
      </c>
      <c r="F510" s="208" t="s">
        <v>194</v>
      </c>
      <c r="G510" s="205"/>
      <c r="H510" s="209">
        <v>4</v>
      </c>
      <c r="I510" s="210"/>
      <c r="J510" s="205"/>
      <c r="K510" s="205"/>
      <c r="L510" s="211"/>
      <c r="M510" s="212"/>
      <c r="N510" s="213"/>
      <c r="O510" s="213"/>
      <c r="P510" s="213"/>
      <c r="Q510" s="213"/>
      <c r="R510" s="213"/>
      <c r="S510" s="213"/>
      <c r="T510" s="214"/>
      <c r="AT510" s="215" t="s">
        <v>223</v>
      </c>
      <c r="AU510" s="215" t="s">
        <v>87</v>
      </c>
      <c r="AV510" s="11" t="s">
        <v>87</v>
      </c>
      <c r="AW510" s="11" t="s">
        <v>40</v>
      </c>
      <c r="AX510" s="11" t="s">
        <v>77</v>
      </c>
      <c r="AY510" s="215" t="s">
        <v>187</v>
      </c>
    </row>
    <row r="511" spans="2:65" s="14" customFormat="1" ht="13.5">
      <c r="B511" s="251"/>
      <c r="C511" s="252"/>
      <c r="D511" s="206" t="s">
        <v>223</v>
      </c>
      <c r="E511" s="253" t="s">
        <v>21</v>
      </c>
      <c r="F511" s="254" t="s">
        <v>1374</v>
      </c>
      <c r="G511" s="252"/>
      <c r="H511" s="255">
        <v>4</v>
      </c>
      <c r="I511" s="256"/>
      <c r="J511" s="252"/>
      <c r="K511" s="252"/>
      <c r="L511" s="257"/>
      <c r="M511" s="258"/>
      <c r="N511" s="259"/>
      <c r="O511" s="259"/>
      <c r="P511" s="259"/>
      <c r="Q511" s="259"/>
      <c r="R511" s="259"/>
      <c r="S511" s="259"/>
      <c r="T511" s="260"/>
      <c r="AT511" s="261" t="s">
        <v>223</v>
      </c>
      <c r="AU511" s="261" t="s">
        <v>87</v>
      </c>
      <c r="AV511" s="14" t="s">
        <v>194</v>
      </c>
      <c r="AW511" s="14" t="s">
        <v>40</v>
      </c>
      <c r="AX511" s="14" t="s">
        <v>85</v>
      </c>
      <c r="AY511" s="261" t="s">
        <v>187</v>
      </c>
    </row>
    <row r="512" spans="2:65" s="10" customFormat="1" ht="37.35" customHeight="1">
      <c r="B512" s="176"/>
      <c r="C512" s="177"/>
      <c r="D512" s="178" t="s">
        <v>76</v>
      </c>
      <c r="E512" s="179" t="s">
        <v>1004</v>
      </c>
      <c r="F512" s="179" t="s">
        <v>1005</v>
      </c>
      <c r="G512" s="177"/>
      <c r="H512" s="177"/>
      <c r="I512" s="180"/>
      <c r="J512" s="181">
        <f>BK512</f>
        <v>0</v>
      </c>
      <c r="K512" s="177"/>
      <c r="L512" s="182"/>
      <c r="M512" s="183"/>
      <c r="N512" s="184"/>
      <c r="O512" s="184"/>
      <c r="P512" s="185">
        <f>SUM(P513:P521)</f>
        <v>0</v>
      </c>
      <c r="Q512" s="184"/>
      <c r="R512" s="185">
        <f>SUM(R513:R521)</f>
        <v>0</v>
      </c>
      <c r="S512" s="184"/>
      <c r="T512" s="186">
        <f>SUM(T513:T521)</f>
        <v>0</v>
      </c>
      <c r="AR512" s="187" t="s">
        <v>194</v>
      </c>
      <c r="AT512" s="188" t="s">
        <v>76</v>
      </c>
      <c r="AU512" s="188" t="s">
        <v>77</v>
      </c>
      <c r="AY512" s="187" t="s">
        <v>187</v>
      </c>
      <c r="BK512" s="189">
        <f>SUM(BK513:BK521)</f>
        <v>0</v>
      </c>
    </row>
    <row r="513" spans="2:65" s="1" customFormat="1" ht="16.5" customHeight="1">
      <c r="B513" s="41"/>
      <c r="C513" s="192" t="s">
        <v>901</v>
      </c>
      <c r="D513" s="192" t="s">
        <v>189</v>
      </c>
      <c r="E513" s="193" t="s">
        <v>1012</v>
      </c>
      <c r="F513" s="194" t="s">
        <v>1013</v>
      </c>
      <c r="G513" s="195" t="s">
        <v>1014</v>
      </c>
      <c r="H513" s="196">
        <v>1</v>
      </c>
      <c r="I513" s="197"/>
      <c r="J513" s="198">
        <f>ROUND(I513*H513,2)</f>
        <v>0</v>
      </c>
      <c r="K513" s="194" t="s">
        <v>193</v>
      </c>
      <c r="L513" s="61"/>
      <c r="M513" s="199" t="s">
        <v>21</v>
      </c>
      <c r="N513" s="200" t="s">
        <v>48</v>
      </c>
      <c r="O513" s="42"/>
      <c r="P513" s="201">
        <f>O513*H513</f>
        <v>0</v>
      </c>
      <c r="Q513" s="201">
        <v>0</v>
      </c>
      <c r="R513" s="201">
        <f>Q513*H513</f>
        <v>0</v>
      </c>
      <c r="S513" s="201">
        <v>0</v>
      </c>
      <c r="T513" s="202">
        <f>S513*H513</f>
        <v>0</v>
      </c>
      <c r="AR513" s="24" t="s">
        <v>1009</v>
      </c>
      <c r="AT513" s="24" t="s">
        <v>189</v>
      </c>
      <c r="AU513" s="24" t="s">
        <v>85</v>
      </c>
      <c r="AY513" s="24" t="s">
        <v>187</v>
      </c>
      <c r="BE513" s="203">
        <f>IF(N513="základní",J513,0)</f>
        <v>0</v>
      </c>
      <c r="BF513" s="203">
        <f>IF(N513="snížená",J513,0)</f>
        <v>0</v>
      </c>
      <c r="BG513" s="203">
        <f>IF(N513="zákl. přenesená",J513,0)</f>
        <v>0</v>
      </c>
      <c r="BH513" s="203">
        <f>IF(N513="sníž. přenesená",J513,0)</f>
        <v>0</v>
      </c>
      <c r="BI513" s="203">
        <f>IF(N513="nulová",J513,0)</f>
        <v>0</v>
      </c>
      <c r="BJ513" s="24" t="s">
        <v>85</v>
      </c>
      <c r="BK513" s="203">
        <f>ROUND(I513*H513,2)</f>
        <v>0</v>
      </c>
      <c r="BL513" s="24" t="s">
        <v>1009</v>
      </c>
      <c r="BM513" s="24" t="s">
        <v>2345</v>
      </c>
    </row>
    <row r="514" spans="2:65" s="11" customFormat="1" ht="13.5">
      <c r="B514" s="204"/>
      <c r="C514" s="205"/>
      <c r="D514" s="206" t="s">
        <v>223</v>
      </c>
      <c r="E514" s="207" t="s">
        <v>21</v>
      </c>
      <c r="F514" s="208" t="s">
        <v>85</v>
      </c>
      <c r="G514" s="205"/>
      <c r="H514" s="209">
        <v>1</v>
      </c>
      <c r="I514" s="210"/>
      <c r="J514" s="205"/>
      <c r="K514" s="205"/>
      <c r="L514" s="211"/>
      <c r="M514" s="212"/>
      <c r="N514" s="213"/>
      <c r="O514" s="213"/>
      <c r="P514" s="213"/>
      <c r="Q514" s="213"/>
      <c r="R514" s="213"/>
      <c r="S514" s="213"/>
      <c r="T514" s="214"/>
      <c r="AT514" s="215" t="s">
        <v>223</v>
      </c>
      <c r="AU514" s="215" t="s">
        <v>85</v>
      </c>
      <c r="AV514" s="11" t="s">
        <v>87</v>
      </c>
      <c r="AW514" s="11" t="s">
        <v>40</v>
      </c>
      <c r="AX514" s="11" t="s">
        <v>77</v>
      </c>
      <c r="AY514" s="215" t="s">
        <v>187</v>
      </c>
    </row>
    <row r="515" spans="2:65" s="14" customFormat="1" ht="13.5">
      <c r="B515" s="251"/>
      <c r="C515" s="252"/>
      <c r="D515" s="206" t="s">
        <v>223</v>
      </c>
      <c r="E515" s="253" t="s">
        <v>21</v>
      </c>
      <c r="F515" s="254" t="s">
        <v>1374</v>
      </c>
      <c r="G515" s="252"/>
      <c r="H515" s="255">
        <v>1</v>
      </c>
      <c r="I515" s="256"/>
      <c r="J515" s="252"/>
      <c r="K515" s="252"/>
      <c r="L515" s="257"/>
      <c r="M515" s="258"/>
      <c r="N515" s="259"/>
      <c r="O515" s="259"/>
      <c r="P515" s="259"/>
      <c r="Q515" s="259"/>
      <c r="R515" s="259"/>
      <c r="S515" s="259"/>
      <c r="T515" s="260"/>
      <c r="AT515" s="261" t="s">
        <v>223</v>
      </c>
      <c r="AU515" s="261" t="s">
        <v>85</v>
      </c>
      <c r="AV515" s="14" t="s">
        <v>194</v>
      </c>
      <c r="AW515" s="14" t="s">
        <v>40</v>
      </c>
      <c r="AX515" s="14" t="s">
        <v>85</v>
      </c>
      <c r="AY515" s="261" t="s">
        <v>187</v>
      </c>
    </row>
    <row r="516" spans="2:65" s="1" customFormat="1" ht="16.5" customHeight="1">
      <c r="B516" s="41"/>
      <c r="C516" s="192" t="s">
        <v>905</v>
      </c>
      <c r="D516" s="192" t="s">
        <v>189</v>
      </c>
      <c r="E516" s="193" t="s">
        <v>1017</v>
      </c>
      <c r="F516" s="194" t="s">
        <v>1018</v>
      </c>
      <c r="G516" s="195" t="s">
        <v>1014</v>
      </c>
      <c r="H516" s="196">
        <v>1</v>
      </c>
      <c r="I516" s="197"/>
      <c r="J516" s="198">
        <f>ROUND(I516*H516,2)</f>
        <v>0</v>
      </c>
      <c r="K516" s="194" t="s">
        <v>193</v>
      </c>
      <c r="L516" s="61"/>
      <c r="M516" s="199" t="s">
        <v>21</v>
      </c>
      <c r="N516" s="200" t="s">
        <v>48</v>
      </c>
      <c r="O516" s="42"/>
      <c r="P516" s="201">
        <f>O516*H516</f>
        <v>0</v>
      </c>
      <c r="Q516" s="201">
        <v>0</v>
      </c>
      <c r="R516" s="201">
        <f>Q516*H516</f>
        <v>0</v>
      </c>
      <c r="S516" s="201">
        <v>0</v>
      </c>
      <c r="T516" s="202">
        <f>S516*H516</f>
        <v>0</v>
      </c>
      <c r="AR516" s="24" t="s">
        <v>1009</v>
      </c>
      <c r="AT516" s="24" t="s">
        <v>189</v>
      </c>
      <c r="AU516" s="24" t="s">
        <v>85</v>
      </c>
      <c r="AY516" s="24" t="s">
        <v>187</v>
      </c>
      <c r="BE516" s="203">
        <f>IF(N516="základní",J516,0)</f>
        <v>0</v>
      </c>
      <c r="BF516" s="203">
        <f>IF(N516="snížená",J516,0)</f>
        <v>0</v>
      </c>
      <c r="BG516" s="203">
        <f>IF(N516="zákl. přenesená",J516,0)</f>
        <v>0</v>
      </c>
      <c r="BH516" s="203">
        <f>IF(N516="sníž. přenesená",J516,0)</f>
        <v>0</v>
      </c>
      <c r="BI516" s="203">
        <f>IF(N516="nulová",J516,0)</f>
        <v>0</v>
      </c>
      <c r="BJ516" s="24" t="s">
        <v>85</v>
      </c>
      <c r="BK516" s="203">
        <f>ROUND(I516*H516,2)</f>
        <v>0</v>
      </c>
      <c r="BL516" s="24" t="s">
        <v>1009</v>
      </c>
      <c r="BM516" s="24" t="s">
        <v>2346</v>
      </c>
    </row>
    <row r="517" spans="2:65" s="11" customFormat="1" ht="13.5">
      <c r="B517" s="204"/>
      <c r="C517" s="205"/>
      <c r="D517" s="206" t="s">
        <v>223</v>
      </c>
      <c r="E517" s="207" t="s">
        <v>21</v>
      </c>
      <c r="F517" s="208" t="s">
        <v>85</v>
      </c>
      <c r="G517" s="205"/>
      <c r="H517" s="209">
        <v>1</v>
      </c>
      <c r="I517" s="210"/>
      <c r="J517" s="205"/>
      <c r="K517" s="205"/>
      <c r="L517" s="211"/>
      <c r="M517" s="212"/>
      <c r="N517" s="213"/>
      <c r="O517" s="213"/>
      <c r="P517" s="213"/>
      <c r="Q517" s="213"/>
      <c r="R517" s="213"/>
      <c r="S517" s="213"/>
      <c r="T517" s="214"/>
      <c r="AT517" s="215" t="s">
        <v>223</v>
      </c>
      <c r="AU517" s="215" t="s">
        <v>85</v>
      </c>
      <c r="AV517" s="11" t="s">
        <v>87</v>
      </c>
      <c r="AW517" s="11" t="s">
        <v>40</v>
      </c>
      <c r="AX517" s="11" t="s">
        <v>77</v>
      </c>
      <c r="AY517" s="215" t="s">
        <v>187</v>
      </c>
    </row>
    <row r="518" spans="2:65" s="14" customFormat="1" ht="13.5">
      <c r="B518" s="251"/>
      <c r="C518" s="252"/>
      <c r="D518" s="206" t="s">
        <v>223</v>
      </c>
      <c r="E518" s="253" t="s">
        <v>21</v>
      </c>
      <c r="F518" s="254" t="s">
        <v>1374</v>
      </c>
      <c r="G518" s="252"/>
      <c r="H518" s="255">
        <v>1</v>
      </c>
      <c r="I518" s="256"/>
      <c r="J518" s="252"/>
      <c r="K518" s="252"/>
      <c r="L518" s="257"/>
      <c r="M518" s="258"/>
      <c r="N518" s="259"/>
      <c r="O518" s="259"/>
      <c r="P518" s="259"/>
      <c r="Q518" s="259"/>
      <c r="R518" s="259"/>
      <c r="S518" s="259"/>
      <c r="T518" s="260"/>
      <c r="AT518" s="261" t="s">
        <v>223</v>
      </c>
      <c r="AU518" s="261" t="s">
        <v>85</v>
      </c>
      <c r="AV518" s="14" t="s">
        <v>194</v>
      </c>
      <c r="AW518" s="14" t="s">
        <v>40</v>
      </c>
      <c r="AX518" s="14" t="s">
        <v>85</v>
      </c>
      <c r="AY518" s="261" t="s">
        <v>187</v>
      </c>
    </row>
    <row r="519" spans="2:65" s="1" customFormat="1" ht="25.5" customHeight="1">
      <c r="B519" s="41"/>
      <c r="C519" s="192" t="s">
        <v>909</v>
      </c>
      <c r="D519" s="192" t="s">
        <v>189</v>
      </c>
      <c r="E519" s="193" t="s">
        <v>1021</v>
      </c>
      <c r="F519" s="194" t="s">
        <v>1022</v>
      </c>
      <c r="G519" s="195" t="s">
        <v>1014</v>
      </c>
      <c r="H519" s="196">
        <v>1</v>
      </c>
      <c r="I519" s="197"/>
      <c r="J519" s="198">
        <f>ROUND(I519*H519,2)</f>
        <v>0</v>
      </c>
      <c r="K519" s="194" t="s">
        <v>193</v>
      </c>
      <c r="L519" s="61"/>
      <c r="M519" s="199" t="s">
        <v>21</v>
      </c>
      <c r="N519" s="200" t="s">
        <v>48</v>
      </c>
      <c r="O519" s="42"/>
      <c r="P519" s="201">
        <f>O519*H519</f>
        <v>0</v>
      </c>
      <c r="Q519" s="201">
        <v>0</v>
      </c>
      <c r="R519" s="201">
        <f>Q519*H519</f>
        <v>0</v>
      </c>
      <c r="S519" s="201">
        <v>0</v>
      </c>
      <c r="T519" s="202">
        <f>S519*H519</f>
        <v>0</v>
      </c>
      <c r="AR519" s="24" t="s">
        <v>1009</v>
      </c>
      <c r="AT519" s="24" t="s">
        <v>189</v>
      </c>
      <c r="AU519" s="24" t="s">
        <v>85</v>
      </c>
      <c r="AY519" s="24" t="s">
        <v>187</v>
      </c>
      <c r="BE519" s="203">
        <f>IF(N519="základní",J519,0)</f>
        <v>0</v>
      </c>
      <c r="BF519" s="203">
        <f>IF(N519="snížená",J519,0)</f>
        <v>0</v>
      </c>
      <c r="BG519" s="203">
        <f>IF(N519="zákl. přenesená",J519,0)</f>
        <v>0</v>
      </c>
      <c r="BH519" s="203">
        <f>IF(N519="sníž. přenesená",J519,0)</f>
        <v>0</v>
      </c>
      <c r="BI519" s="203">
        <f>IF(N519="nulová",J519,0)</f>
        <v>0</v>
      </c>
      <c r="BJ519" s="24" t="s">
        <v>85</v>
      </c>
      <c r="BK519" s="203">
        <f>ROUND(I519*H519,2)</f>
        <v>0</v>
      </c>
      <c r="BL519" s="24" t="s">
        <v>1009</v>
      </c>
      <c r="BM519" s="24" t="s">
        <v>2347</v>
      </c>
    </row>
    <row r="520" spans="2:65" s="11" customFormat="1" ht="13.5">
      <c r="B520" s="204"/>
      <c r="C520" s="205"/>
      <c r="D520" s="206" t="s">
        <v>223</v>
      </c>
      <c r="E520" s="207" t="s">
        <v>21</v>
      </c>
      <c r="F520" s="208" t="s">
        <v>85</v>
      </c>
      <c r="G520" s="205"/>
      <c r="H520" s="209">
        <v>1</v>
      </c>
      <c r="I520" s="210"/>
      <c r="J520" s="205"/>
      <c r="K520" s="205"/>
      <c r="L520" s="211"/>
      <c r="M520" s="212"/>
      <c r="N520" s="213"/>
      <c r="O520" s="213"/>
      <c r="P520" s="213"/>
      <c r="Q520" s="213"/>
      <c r="R520" s="213"/>
      <c r="S520" s="213"/>
      <c r="T520" s="214"/>
      <c r="AT520" s="215" t="s">
        <v>223</v>
      </c>
      <c r="AU520" s="215" t="s">
        <v>85</v>
      </c>
      <c r="AV520" s="11" t="s">
        <v>87</v>
      </c>
      <c r="AW520" s="11" t="s">
        <v>40</v>
      </c>
      <c r="AX520" s="11" t="s">
        <v>77</v>
      </c>
      <c r="AY520" s="215" t="s">
        <v>187</v>
      </c>
    </row>
    <row r="521" spans="2:65" s="14" customFormat="1" ht="13.5">
      <c r="B521" s="251"/>
      <c r="C521" s="252"/>
      <c r="D521" s="206" t="s">
        <v>223</v>
      </c>
      <c r="E521" s="253" t="s">
        <v>21</v>
      </c>
      <c r="F521" s="254" t="s">
        <v>1374</v>
      </c>
      <c r="G521" s="252"/>
      <c r="H521" s="255">
        <v>1</v>
      </c>
      <c r="I521" s="256"/>
      <c r="J521" s="252"/>
      <c r="K521" s="252"/>
      <c r="L521" s="257"/>
      <c r="M521" s="262"/>
      <c r="N521" s="263"/>
      <c r="O521" s="263"/>
      <c r="P521" s="263"/>
      <c r="Q521" s="263"/>
      <c r="R521" s="263"/>
      <c r="S521" s="263"/>
      <c r="T521" s="264"/>
      <c r="AT521" s="261" t="s">
        <v>223</v>
      </c>
      <c r="AU521" s="261" t="s">
        <v>85</v>
      </c>
      <c r="AV521" s="14" t="s">
        <v>194</v>
      </c>
      <c r="AW521" s="14" t="s">
        <v>40</v>
      </c>
      <c r="AX521" s="14" t="s">
        <v>85</v>
      </c>
      <c r="AY521" s="261" t="s">
        <v>187</v>
      </c>
    </row>
    <row r="522" spans="2:65" s="1" customFormat="1" ht="6.95" customHeight="1">
      <c r="B522" s="56"/>
      <c r="C522" s="57"/>
      <c r="D522" s="57"/>
      <c r="E522" s="57"/>
      <c r="F522" s="57"/>
      <c r="G522" s="57"/>
      <c r="H522" s="57"/>
      <c r="I522" s="139"/>
      <c r="J522" s="57"/>
      <c r="K522" s="57"/>
      <c r="L522" s="61"/>
    </row>
  </sheetData>
  <sheetProtection algorithmName="SHA-512" hashValue="jkLKvLcjLrwcrJMf6SMa4pUugYLX/Mhj+aLuMxolAONchqFqpEL87VrTfhxULeB7omYPSwtV51C1kLQf3idBkQ==" saltValue="OJqIFkhWIzpew6av+XnshdD7VNIcfHDoVBwQK8bZNRV4//jpljfpETXW/6HftqB7sM0xyaNuyTO3XK2b2bJ3BA==" spinCount="100000" sheet="1" objects="1" scenarios="1" formatColumns="0" formatRows="0" autoFilter="0"/>
  <autoFilter ref="C91:K521"/>
  <mergeCells count="10">
    <mergeCell ref="J51:J52"/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114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2348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ROUND(SUM(BE81:BE127), 2)</f>
        <v>0</v>
      </c>
      <c r="G30" s="42"/>
      <c r="H30" s="42"/>
      <c r="I30" s="131">
        <v>0.21</v>
      </c>
      <c r="J30" s="130">
        <f>ROUND(ROUND((SUM(BE81:BE127)),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ROUND(SUM(BF81:BF127), 2)</f>
        <v>0</v>
      </c>
      <c r="G31" s="42"/>
      <c r="H31" s="42"/>
      <c r="I31" s="131">
        <v>0.15</v>
      </c>
      <c r="J31" s="130">
        <f>ROUND(ROUND((SUM(BF81:BF127)),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ROUND(SUM(BG81:BG127),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ROUND(SUM(BH81:BH127),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ROUND(SUM(BI81:BI127),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___401 - Osvětlení parkoviště ZPS (Trade Centre Praha, a.s.)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J81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164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47" s="8" customFormat="1" ht="19.899999999999999" customHeight="1">
      <c r="B58" s="156"/>
      <c r="C58" s="157"/>
      <c r="D58" s="158" t="s">
        <v>2349</v>
      </c>
      <c r="E58" s="159"/>
      <c r="F58" s="159"/>
      <c r="G58" s="159"/>
      <c r="H58" s="159"/>
      <c r="I58" s="160"/>
      <c r="J58" s="161">
        <f>J83</f>
        <v>0</v>
      </c>
      <c r="K58" s="162"/>
    </row>
    <row r="59" spans="2:47" s="8" customFormat="1" ht="19.899999999999999" customHeight="1">
      <c r="B59" s="156"/>
      <c r="C59" s="157"/>
      <c r="D59" s="158" t="s">
        <v>2350</v>
      </c>
      <c r="E59" s="159"/>
      <c r="F59" s="159"/>
      <c r="G59" s="159"/>
      <c r="H59" s="159"/>
      <c r="I59" s="160"/>
      <c r="J59" s="161">
        <f>J86</f>
        <v>0</v>
      </c>
      <c r="K59" s="162"/>
    </row>
    <row r="60" spans="2:47" s="8" customFormat="1" ht="19.899999999999999" customHeight="1">
      <c r="B60" s="156"/>
      <c r="C60" s="157"/>
      <c r="D60" s="158" t="s">
        <v>2351</v>
      </c>
      <c r="E60" s="159"/>
      <c r="F60" s="159"/>
      <c r="G60" s="159"/>
      <c r="H60" s="159"/>
      <c r="I60" s="160"/>
      <c r="J60" s="161">
        <f>J98</f>
        <v>0</v>
      </c>
      <c r="K60" s="162"/>
    </row>
    <row r="61" spans="2:47" s="8" customFormat="1" ht="19.899999999999999" customHeight="1">
      <c r="B61" s="156"/>
      <c r="C61" s="157"/>
      <c r="D61" s="158" t="s">
        <v>2352</v>
      </c>
      <c r="E61" s="159"/>
      <c r="F61" s="159"/>
      <c r="G61" s="159"/>
      <c r="H61" s="159"/>
      <c r="I61" s="160"/>
      <c r="J61" s="161">
        <f>J119</f>
        <v>0</v>
      </c>
      <c r="K61" s="162"/>
    </row>
    <row r="62" spans="2:47" s="1" customFormat="1" ht="21.75" customHeight="1">
      <c r="B62" s="41"/>
      <c r="C62" s="42"/>
      <c r="D62" s="42"/>
      <c r="E62" s="42"/>
      <c r="F62" s="42"/>
      <c r="G62" s="42"/>
      <c r="H62" s="42"/>
      <c r="I62" s="118"/>
      <c r="J62" s="42"/>
      <c r="K62" s="45"/>
    </row>
    <row r="63" spans="2:47" s="1" customFormat="1" ht="6.95" customHeight="1">
      <c r="B63" s="56"/>
      <c r="C63" s="57"/>
      <c r="D63" s="57"/>
      <c r="E63" s="57"/>
      <c r="F63" s="57"/>
      <c r="G63" s="57"/>
      <c r="H63" s="57"/>
      <c r="I63" s="139"/>
      <c r="J63" s="57"/>
      <c r="K63" s="58"/>
    </row>
    <row r="67" spans="2:20" s="1" customFormat="1" ht="6.95" customHeight="1">
      <c r="B67" s="59"/>
      <c r="C67" s="60"/>
      <c r="D67" s="60"/>
      <c r="E67" s="60"/>
      <c r="F67" s="60"/>
      <c r="G67" s="60"/>
      <c r="H67" s="60"/>
      <c r="I67" s="142"/>
      <c r="J67" s="60"/>
      <c r="K67" s="60"/>
      <c r="L67" s="61"/>
    </row>
    <row r="68" spans="2:20" s="1" customFormat="1" ht="36.950000000000003" customHeight="1">
      <c r="B68" s="41"/>
      <c r="C68" s="62" t="s">
        <v>171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20" s="1" customFormat="1" ht="6.95" customHeight="1">
      <c r="B69" s="41"/>
      <c r="C69" s="63"/>
      <c r="D69" s="63"/>
      <c r="E69" s="63"/>
      <c r="F69" s="63"/>
      <c r="G69" s="63"/>
      <c r="H69" s="63"/>
      <c r="I69" s="163"/>
      <c r="J69" s="63"/>
      <c r="K69" s="63"/>
      <c r="L69" s="61"/>
    </row>
    <row r="70" spans="2:20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20" s="1" customFormat="1" ht="16.5" customHeight="1">
      <c r="B71" s="41"/>
      <c r="C71" s="63"/>
      <c r="D71" s="63"/>
      <c r="E71" s="387" t="str">
        <f>E7</f>
        <v>Sdružené parkoviště Jankovcova, Praha 7</v>
      </c>
      <c r="F71" s="388"/>
      <c r="G71" s="388"/>
      <c r="H71" s="388"/>
      <c r="I71" s="163"/>
      <c r="J71" s="63"/>
      <c r="K71" s="63"/>
      <c r="L71" s="61"/>
    </row>
    <row r="72" spans="2:20" s="1" customFormat="1" ht="14.45" customHeight="1">
      <c r="B72" s="41"/>
      <c r="C72" s="65" t="s">
        <v>157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20" s="1" customFormat="1" ht="17.25" customHeight="1">
      <c r="B73" s="41"/>
      <c r="C73" s="63"/>
      <c r="D73" s="63"/>
      <c r="E73" s="362" t="str">
        <f>E9</f>
        <v>___401 - Osvětlení parkoviště ZPS (Trade Centre Praha, a.s.)</v>
      </c>
      <c r="F73" s="389"/>
      <c r="G73" s="389"/>
      <c r="H73" s="389"/>
      <c r="I73" s="163"/>
      <c r="J73" s="63"/>
      <c r="K73" s="63"/>
      <c r="L73" s="61"/>
    </row>
    <row r="74" spans="2:20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20" s="1" customFormat="1" ht="18" customHeight="1">
      <c r="B75" s="41"/>
      <c r="C75" s="65" t="s">
        <v>24</v>
      </c>
      <c r="D75" s="63"/>
      <c r="E75" s="63"/>
      <c r="F75" s="164" t="str">
        <f>F12</f>
        <v>Praha 7</v>
      </c>
      <c r="G75" s="63"/>
      <c r="H75" s="63"/>
      <c r="I75" s="165" t="s">
        <v>26</v>
      </c>
      <c r="J75" s="73" t="str">
        <f>IF(J12="","",J12)</f>
        <v>19. 3. 2018</v>
      </c>
      <c r="K75" s="63"/>
      <c r="L75" s="61"/>
    </row>
    <row r="76" spans="2:20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1" customFormat="1">
      <c r="B77" s="41"/>
      <c r="C77" s="65" t="s">
        <v>28</v>
      </c>
      <c r="D77" s="63"/>
      <c r="E77" s="63"/>
      <c r="F77" s="164" t="str">
        <f>E15</f>
        <v>Technická správa komunikací hl. m. Prahy, a.s.</v>
      </c>
      <c r="G77" s="63"/>
      <c r="H77" s="63"/>
      <c r="I77" s="165" t="s">
        <v>36</v>
      </c>
      <c r="J77" s="164" t="str">
        <f>E21</f>
        <v>Sinpps s.r.o.</v>
      </c>
      <c r="K77" s="63"/>
      <c r="L77" s="61"/>
    </row>
    <row r="78" spans="2:20" s="1" customFormat="1" ht="14.45" customHeight="1">
      <c r="B78" s="41"/>
      <c r="C78" s="65" t="s">
        <v>34</v>
      </c>
      <c r="D78" s="63"/>
      <c r="E78" s="63"/>
      <c r="F78" s="164" t="str">
        <f>IF(E18="","",E18)</f>
        <v/>
      </c>
      <c r="G78" s="63"/>
      <c r="H78" s="63"/>
      <c r="I78" s="163"/>
      <c r="J78" s="63"/>
      <c r="K78" s="63"/>
      <c r="L78" s="61"/>
    </row>
    <row r="79" spans="2:20" s="1" customFormat="1" ht="10.3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20" s="9" customFormat="1" ht="29.25" customHeight="1">
      <c r="B80" s="166"/>
      <c r="C80" s="167" t="s">
        <v>172</v>
      </c>
      <c r="D80" s="168" t="s">
        <v>62</v>
      </c>
      <c r="E80" s="168" t="s">
        <v>58</v>
      </c>
      <c r="F80" s="168" t="s">
        <v>173</v>
      </c>
      <c r="G80" s="168" t="s">
        <v>174</v>
      </c>
      <c r="H80" s="168" t="s">
        <v>175</v>
      </c>
      <c r="I80" s="169" t="s">
        <v>176</v>
      </c>
      <c r="J80" s="168" t="s">
        <v>161</v>
      </c>
      <c r="K80" s="170" t="s">
        <v>177</v>
      </c>
      <c r="L80" s="171"/>
      <c r="M80" s="81" t="s">
        <v>178</v>
      </c>
      <c r="N80" s="82" t="s">
        <v>47</v>
      </c>
      <c r="O80" s="82" t="s">
        <v>179</v>
      </c>
      <c r="P80" s="82" t="s">
        <v>180</v>
      </c>
      <c r="Q80" s="82" t="s">
        <v>181</v>
      </c>
      <c r="R80" s="82" t="s">
        <v>182</v>
      </c>
      <c r="S80" s="82" t="s">
        <v>183</v>
      </c>
      <c r="T80" s="83" t="s">
        <v>184</v>
      </c>
    </row>
    <row r="81" spans="2:65" s="1" customFormat="1" ht="29.25" customHeight="1">
      <c r="B81" s="41"/>
      <c r="C81" s="87" t="s">
        <v>162</v>
      </c>
      <c r="D81" s="63"/>
      <c r="E81" s="63"/>
      <c r="F81" s="63"/>
      <c r="G81" s="63"/>
      <c r="H81" s="63"/>
      <c r="I81" s="163"/>
      <c r="J81" s="172">
        <f>BK81</f>
        <v>0</v>
      </c>
      <c r="K81" s="63"/>
      <c r="L81" s="61"/>
      <c r="M81" s="84"/>
      <c r="N81" s="85"/>
      <c r="O81" s="85"/>
      <c r="P81" s="173">
        <f>P82</f>
        <v>0</v>
      </c>
      <c r="Q81" s="85"/>
      <c r="R81" s="173">
        <f>R82</f>
        <v>0</v>
      </c>
      <c r="S81" s="85"/>
      <c r="T81" s="174">
        <f>T82</f>
        <v>0</v>
      </c>
      <c r="AT81" s="24" t="s">
        <v>76</v>
      </c>
      <c r="AU81" s="24" t="s">
        <v>163</v>
      </c>
      <c r="BK81" s="175">
        <f>BK82</f>
        <v>0</v>
      </c>
    </row>
    <row r="82" spans="2:65" s="10" customFormat="1" ht="37.35" customHeight="1">
      <c r="B82" s="176"/>
      <c r="C82" s="177"/>
      <c r="D82" s="178" t="s">
        <v>76</v>
      </c>
      <c r="E82" s="179" t="s">
        <v>185</v>
      </c>
      <c r="F82" s="179" t="s">
        <v>186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P83+P86+P98+P119</f>
        <v>0</v>
      </c>
      <c r="Q82" s="184"/>
      <c r="R82" s="185">
        <f>R83+R86+R98+R119</f>
        <v>0</v>
      </c>
      <c r="S82" s="184"/>
      <c r="T82" s="186">
        <f>T83+T86+T98+T119</f>
        <v>0</v>
      </c>
      <c r="AR82" s="187" t="s">
        <v>85</v>
      </c>
      <c r="AT82" s="188" t="s">
        <v>76</v>
      </c>
      <c r="AU82" s="188" t="s">
        <v>77</v>
      </c>
      <c r="AY82" s="187" t="s">
        <v>187</v>
      </c>
      <c r="BK82" s="189">
        <f>BK83+BK86+BK98+BK119</f>
        <v>0</v>
      </c>
    </row>
    <row r="83" spans="2:65" s="10" customFormat="1" ht="19.899999999999999" customHeight="1">
      <c r="B83" s="176"/>
      <c r="C83" s="177"/>
      <c r="D83" s="178" t="s">
        <v>76</v>
      </c>
      <c r="E83" s="190" t="s">
        <v>2353</v>
      </c>
      <c r="F83" s="190" t="s">
        <v>2354</v>
      </c>
      <c r="G83" s="177"/>
      <c r="H83" s="177"/>
      <c r="I83" s="180"/>
      <c r="J83" s="191">
        <f>BK83</f>
        <v>0</v>
      </c>
      <c r="K83" s="177"/>
      <c r="L83" s="182"/>
      <c r="M83" s="183"/>
      <c r="N83" s="184"/>
      <c r="O83" s="184"/>
      <c r="P83" s="185">
        <f>SUM(P84:P85)</f>
        <v>0</v>
      </c>
      <c r="Q83" s="184"/>
      <c r="R83" s="185">
        <f>SUM(R84:R85)</f>
        <v>0</v>
      </c>
      <c r="S83" s="184"/>
      <c r="T83" s="186">
        <f>SUM(T84:T85)</f>
        <v>0</v>
      </c>
      <c r="AR83" s="187" t="s">
        <v>85</v>
      </c>
      <c r="AT83" s="188" t="s">
        <v>76</v>
      </c>
      <c r="AU83" s="188" t="s">
        <v>85</v>
      </c>
      <c r="AY83" s="187" t="s">
        <v>187</v>
      </c>
      <c r="BK83" s="189">
        <f>SUM(BK84:BK85)</f>
        <v>0</v>
      </c>
    </row>
    <row r="84" spans="2:65" s="1" customFormat="1" ht="25.5" customHeight="1">
      <c r="B84" s="41"/>
      <c r="C84" s="192" t="s">
        <v>85</v>
      </c>
      <c r="D84" s="192" t="s">
        <v>189</v>
      </c>
      <c r="E84" s="193" t="s">
        <v>2355</v>
      </c>
      <c r="F84" s="194" t="s">
        <v>2356</v>
      </c>
      <c r="G84" s="195" t="s">
        <v>1450</v>
      </c>
      <c r="H84" s="196">
        <v>2</v>
      </c>
      <c r="I84" s="197"/>
      <c r="J84" s="198">
        <f>ROUND(I84*H84,2)</f>
        <v>0</v>
      </c>
      <c r="K84" s="194" t="s">
        <v>21</v>
      </c>
      <c r="L84" s="61"/>
      <c r="M84" s="199" t="s">
        <v>21</v>
      </c>
      <c r="N84" s="200" t="s">
        <v>48</v>
      </c>
      <c r="O84" s="42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194</v>
      </c>
      <c r="AT84" s="24" t="s">
        <v>189</v>
      </c>
      <c r="AU84" s="24" t="s">
        <v>87</v>
      </c>
      <c r="AY84" s="24" t="s">
        <v>187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85</v>
      </c>
      <c r="BK84" s="203">
        <f>ROUND(I84*H84,2)</f>
        <v>0</v>
      </c>
      <c r="BL84" s="24" t="s">
        <v>194</v>
      </c>
      <c r="BM84" s="24" t="s">
        <v>2357</v>
      </c>
    </row>
    <row r="85" spans="2:65" s="1" customFormat="1" ht="25.5" customHeight="1">
      <c r="B85" s="41"/>
      <c r="C85" s="192" t="s">
        <v>87</v>
      </c>
      <c r="D85" s="192" t="s">
        <v>189</v>
      </c>
      <c r="E85" s="193" t="s">
        <v>2358</v>
      </c>
      <c r="F85" s="194" t="s">
        <v>2359</v>
      </c>
      <c r="G85" s="195" t="s">
        <v>293</v>
      </c>
      <c r="H85" s="196">
        <v>24</v>
      </c>
      <c r="I85" s="197"/>
      <c r="J85" s="198">
        <f>ROUND(I85*H85,2)</f>
        <v>0</v>
      </c>
      <c r="K85" s="194" t="s">
        <v>21</v>
      </c>
      <c r="L85" s="61"/>
      <c r="M85" s="199" t="s">
        <v>21</v>
      </c>
      <c r="N85" s="200" t="s">
        <v>48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194</v>
      </c>
      <c r="AT85" s="24" t="s">
        <v>189</v>
      </c>
      <c r="AU85" s="24" t="s">
        <v>87</v>
      </c>
      <c r="AY85" s="24" t="s">
        <v>187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85</v>
      </c>
      <c r="BK85" s="203">
        <f>ROUND(I85*H85,2)</f>
        <v>0</v>
      </c>
      <c r="BL85" s="24" t="s">
        <v>194</v>
      </c>
      <c r="BM85" s="24" t="s">
        <v>2360</v>
      </c>
    </row>
    <row r="86" spans="2:65" s="10" customFormat="1" ht="29.85" customHeight="1">
      <c r="B86" s="176"/>
      <c r="C86" s="177"/>
      <c r="D86" s="178" t="s">
        <v>76</v>
      </c>
      <c r="E86" s="190" t="s">
        <v>2361</v>
      </c>
      <c r="F86" s="190" t="s">
        <v>2362</v>
      </c>
      <c r="G86" s="177"/>
      <c r="H86" s="177"/>
      <c r="I86" s="180"/>
      <c r="J86" s="191">
        <f>BK86</f>
        <v>0</v>
      </c>
      <c r="K86" s="177"/>
      <c r="L86" s="182"/>
      <c r="M86" s="183"/>
      <c r="N86" s="184"/>
      <c r="O86" s="184"/>
      <c r="P86" s="185">
        <f>SUM(P87:P97)</f>
        <v>0</v>
      </c>
      <c r="Q86" s="184"/>
      <c r="R86" s="185">
        <f>SUM(R87:R97)</f>
        <v>0</v>
      </c>
      <c r="S86" s="184"/>
      <c r="T86" s="186">
        <f>SUM(T87:T97)</f>
        <v>0</v>
      </c>
      <c r="AR86" s="187" t="s">
        <v>85</v>
      </c>
      <c r="AT86" s="188" t="s">
        <v>76</v>
      </c>
      <c r="AU86" s="188" t="s">
        <v>85</v>
      </c>
      <c r="AY86" s="187" t="s">
        <v>187</v>
      </c>
      <c r="BK86" s="189">
        <f>SUM(BK87:BK97)</f>
        <v>0</v>
      </c>
    </row>
    <row r="87" spans="2:65" s="1" customFormat="1" ht="25.5" customHeight="1">
      <c r="B87" s="41"/>
      <c r="C87" s="192" t="s">
        <v>199</v>
      </c>
      <c r="D87" s="192" t="s">
        <v>189</v>
      </c>
      <c r="E87" s="193" t="s">
        <v>2363</v>
      </c>
      <c r="F87" s="194" t="s">
        <v>2364</v>
      </c>
      <c r="G87" s="195" t="s">
        <v>202</v>
      </c>
      <c r="H87" s="196">
        <v>99.2</v>
      </c>
      <c r="I87" s="197"/>
      <c r="J87" s="198">
        <f t="shared" ref="J87:J97" si="0">ROUND(I87*H87,2)</f>
        <v>0</v>
      </c>
      <c r="K87" s="194" t="s">
        <v>21</v>
      </c>
      <c r="L87" s="61"/>
      <c r="M87" s="199" t="s">
        <v>21</v>
      </c>
      <c r="N87" s="200" t="s">
        <v>48</v>
      </c>
      <c r="O87" s="42"/>
      <c r="P87" s="201">
        <f t="shared" ref="P87:P97" si="1">O87*H87</f>
        <v>0</v>
      </c>
      <c r="Q87" s="201">
        <v>0</v>
      </c>
      <c r="R87" s="201">
        <f t="shared" ref="R87:R97" si="2">Q87*H87</f>
        <v>0</v>
      </c>
      <c r="S87" s="201">
        <v>0</v>
      </c>
      <c r="T87" s="202">
        <f t="shared" ref="T87:T97" si="3">S87*H87</f>
        <v>0</v>
      </c>
      <c r="AR87" s="24" t="s">
        <v>194</v>
      </c>
      <c r="AT87" s="24" t="s">
        <v>189</v>
      </c>
      <c r="AU87" s="24" t="s">
        <v>87</v>
      </c>
      <c r="AY87" s="24" t="s">
        <v>187</v>
      </c>
      <c r="BE87" s="203">
        <f t="shared" ref="BE87:BE97" si="4">IF(N87="základní",J87,0)</f>
        <v>0</v>
      </c>
      <c r="BF87" s="203">
        <f t="shared" ref="BF87:BF97" si="5">IF(N87="snížená",J87,0)</f>
        <v>0</v>
      </c>
      <c r="BG87" s="203">
        <f t="shared" ref="BG87:BG97" si="6">IF(N87="zákl. přenesená",J87,0)</f>
        <v>0</v>
      </c>
      <c r="BH87" s="203">
        <f t="shared" ref="BH87:BH97" si="7">IF(N87="sníž. přenesená",J87,0)</f>
        <v>0</v>
      </c>
      <c r="BI87" s="203">
        <f t="shared" ref="BI87:BI97" si="8">IF(N87="nulová",J87,0)</f>
        <v>0</v>
      </c>
      <c r="BJ87" s="24" t="s">
        <v>85</v>
      </c>
      <c r="BK87" s="203">
        <f t="shared" ref="BK87:BK97" si="9">ROUND(I87*H87,2)</f>
        <v>0</v>
      </c>
      <c r="BL87" s="24" t="s">
        <v>194</v>
      </c>
      <c r="BM87" s="24" t="s">
        <v>2365</v>
      </c>
    </row>
    <row r="88" spans="2:65" s="1" customFormat="1" ht="25.5" customHeight="1">
      <c r="B88" s="41"/>
      <c r="C88" s="192" t="s">
        <v>194</v>
      </c>
      <c r="D88" s="192" t="s">
        <v>189</v>
      </c>
      <c r="E88" s="193" t="s">
        <v>2366</v>
      </c>
      <c r="F88" s="194" t="s">
        <v>2367</v>
      </c>
      <c r="G88" s="195" t="s">
        <v>202</v>
      </c>
      <c r="H88" s="196">
        <v>99.2</v>
      </c>
      <c r="I88" s="197"/>
      <c r="J88" s="198">
        <f t="shared" si="0"/>
        <v>0</v>
      </c>
      <c r="K88" s="194" t="s">
        <v>21</v>
      </c>
      <c r="L88" s="61"/>
      <c r="M88" s="199" t="s">
        <v>21</v>
      </c>
      <c r="N88" s="200" t="s">
        <v>48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194</v>
      </c>
      <c r="AT88" s="24" t="s">
        <v>189</v>
      </c>
      <c r="AU88" s="24" t="s">
        <v>87</v>
      </c>
      <c r="AY88" s="24" t="s">
        <v>187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85</v>
      </c>
      <c r="BK88" s="203">
        <f t="shared" si="9"/>
        <v>0</v>
      </c>
      <c r="BL88" s="24" t="s">
        <v>194</v>
      </c>
      <c r="BM88" s="24" t="s">
        <v>2368</v>
      </c>
    </row>
    <row r="89" spans="2:65" s="1" customFormat="1" ht="16.5" customHeight="1">
      <c r="B89" s="41"/>
      <c r="C89" s="192" t="s">
        <v>207</v>
      </c>
      <c r="D89" s="192" t="s">
        <v>189</v>
      </c>
      <c r="E89" s="193" t="s">
        <v>2369</v>
      </c>
      <c r="F89" s="194" t="s">
        <v>2370</v>
      </c>
      <c r="G89" s="195" t="s">
        <v>293</v>
      </c>
      <c r="H89" s="196">
        <v>331</v>
      </c>
      <c r="I89" s="197"/>
      <c r="J89" s="198">
        <f t="shared" si="0"/>
        <v>0</v>
      </c>
      <c r="K89" s="194" t="s">
        <v>21</v>
      </c>
      <c r="L89" s="61"/>
      <c r="M89" s="199" t="s">
        <v>21</v>
      </c>
      <c r="N89" s="200" t="s">
        <v>48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194</v>
      </c>
      <c r="AT89" s="24" t="s">
        <v>189</v>
      </c>
      <c r="AU89" s="24" t="s">
        <v>87</v>
      </c>
      <c r="AY89" s="24" t="s">
        <v>187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85</v>
      </c>
      <c r="BK89" s="203">
        <f t="shared" si="9"/>
        <v>0</v>
      </c>
      <c r="BL89" s="24" t="s">
        <v>194</v>
      </c>
      <c r="BM89" s="24" t="s">
        <v>2371</v>
      </c>
    </row>
    <row r="90" spans="2:65" s="1" customFormat="1" ht="16.5" customHeight="1">
      <c r="B90" s="41"/>
      <c r="C90" s="192" t="s">
        <v>211</v>
      </c>
      <c r="D90" s="192" t="s">
        <v>189</v>
      </c>
      <c r="E90" s="193" t="s">
        <v>2372</v>
      </c>
      <c r="F90" s="194" t="s">
        <v>2373</v>
      </c>
      <c r="G90" s="195" t="s">
        <v>293</v>
      </c>
      <c r="H90" s="196">
        <v>136</v>
      </c>
      <c r="I90" s="197"/>
      <c r="J90" s="198">
        <f t="shared" si="0"/>
        <v>0</v>
      </c>
      <c r="K90" s="194" t="s">
        <v>21</v>
      </c>
      <c r="L90" s="61"/>
      <c r="M90" s="199" t="s">
        <v>21</v>
      </c>
      <c r="N90" s="200" t="s">
        <v>48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194</v>
      </c>
      <c r="AT90" s="24" t="s">
        <v>189</v>
      </c>
      <c r="AU90" s="24" t="s">
        <v>87</v>
      </c>
      <c r="AY90" s="24" t="s">
        <v>187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85</v>
      </c>
      <c r="BK90" s="203">
        <f t="shared" si="9"/>
        <v>0</v>
      </c>
      <c r="BL90" s="24" t="s">
        <v>194</v>
      </c>
      <c r="BM90" s="24" t="s">
        <v>2374</v>
      </c>
    </row>
    <row r="91" spans="2:65" s="1" customFormat="1" ht="25.5" customHeight="1">
      <c r="B91" s="41"/>
      <c r="C91" s="192" t="s">
        <v>215</v>
      </c>
      <c r="D91" s="192" t="s">
        <v>189</v>
      </c>
      <c r="E91" s="193" t="s">
        <v>2375</v>
      </c>
      <c r="F91" s="194" t="s">
        <v>2376</v>
      </c>
      <c r="G91" s="195" t="s">
        <v>293</v>
      </c>
      <c r="H91" s="196">
        <v>467</v>
      </c>
      <c r="I91" s="197"/>
      <c r="J91" s="198">
        <f t="shared" si="0"/>
        <v>0</v>
      </c>
      <c r="K91" s="194" t="s">
        <v>21</v>
      </c>
      <c r="L91" s="61"/>
      <c r="M91" s="199" t="s">
        <v>21</v>
      </c>
      <c r="N91" s="200" t="s">
        <v>48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194</v>
      </c>
      <c r="AT91" s="24" t="s">
        <v>189</v>
      </c>
      <c r="AU91" s="24" t="s">
        <v>87</v>
      </c>
      <c r="AY91" s="24" t="s">
        <v>187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85</v>
      </c>
      <c r="BK91" s="203">
        <f t="shared" si="9"/>
        <v>0</v>
      </c>
      <c r="BL91" s="24" t="s">
        <v>194</v>
      </c>
      <c r="BM91" s="24" t="s">
        <v>2377</v>
      </c>
    </row>
    <row r="92" spans="2:65" s="1" customFormat="1" ht="16.5" customHeight="1">
      <c r="B92" s="41"/>
      <c r="C92" s="192" t="s">
        <v>219</v>
      </c>
      <c r="D92" s="192" t="s">
        <v>189</v>
      </c>
      <c r="E92" s="193" t="s">
        <v>2378</v>
      </c>
      <c r="F92" s="194" t="s">
        <v>2379</v>
      </c>
      <c r="G92" s="195" t="s">
        <v>1450</v>
      </c>
      <c r="H92" s="196">
        <v>13</v>
      </c>
      <c r="I92" s="197"/>
      <c r="J92" s="198">
        <f t="shared" si="0"/>
        <v>0</v>
      </c>
      <c r="K92" s="194" t="s">
        <v>21</v>
      </c>
      <c r="L92" s="61"/>
      <c r="M92" s="199" t="s">
        <v>21</v>
      </c>
      <c r="N92" s="200" t="s">
        <v>48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194</v>
      </c>
      <c r="AT92" s="24" t="s">
        <v>189</v>
      </c>
      <c r="AU92" s="24" t="s">
        <v>87</v>
      </c>
      <c r="AY92" s="24" t="s">
        <v>187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85</v>
      </c>
      <c r="BK92" s="203">
        <f t="shared" si="9"/>
        <v>0</v>
      </c>
      <c r="BL92" s="24" t="s">
        <v>194</v>
      </c>
      <c r="BM92" s="24" t="s">
        <v>2380</v>
      </c>
    </row>
    <row r="93" spans="2:65" s="1" customFormat="1" ht="25.5" customHeight="1">
      <c r="B93" s="41"/>
      <c r="C93" s="192" t="s">
        <v>225</v>
      </c>
      <c r="D93" s="192" t="s">
        <v>189</v>
      </c>
      <c r="E93" s="193" t="s">
        <v>2381</v>
      </c>
      <c r="F93" s="194" t="s">
        <v>2382</v>
      </c>
      <c r="G93" s="195" t="s">
        <v>233</v>
      </c>
      <c r="H93" s="196">
        <v>8.32</v>
      </c>
      <c r="I93" s="197"/>
      <c r="J93" s="198">
        <f t="shared" si="0"/>
        <v>0</v>
      </c>
      <c r="K93" s="194" t="s">
        <v>21</v>
      </c>
      <c r="L93" s="61"/>
      <c r="M93" s="199" t="s">
        <v>21</v>
      </c>
      <c r="N93" s="200" t="s">
        <v>48</v>
      </c>
      <c r="O93" s="42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AR93" s="24" t="s">
        <v>194</v>
      </c>
      <c r="AT93" s="24" t="s">
        <v>189</v>
      </c>
      <c r="AU93" s="24" t="s">
        <v>87</v>
      </c>
      <c r="AY93" s="24" t="s">
        <v>187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85</v>
      </c>
      <c r="BK93" s="203">
        <f t="shared" si="9"/>
        <v>0</v>
      </c>
      <c r="BL93" s="24" t="s">
        <v>194</v>
      </c>
      <c r="BM93" s="24" t="s">
        <v>2383</v>
      </c>
    </row>
    <row r="94" spans="2:65" s="1" customFormat="1" ht="16.5" customHeight="1">
      <c r="B94" s="41"/>
      <c r="C94" s="192" t="s">
        <v>230</v>
      </c>
      <c r="D94" s="192" t="s">
        <v>189</v>
      </c>
      <c r="E94" s="193" t="s">
        <v>2384</v>
      </c>
      <c r="F94" s="194" t="s">
        <v>2385</v>
      </c>
      <c r="G94" s="195" t="s">
        <v>1450</v>
      </c>
      <c r="H94" s="196">
        <v>13</v>
      </c>
      <c r="I94" s="197"/>
      <c r="J94" s="198">
        <f t="shared" si="0"/>
        <v>0</v>
      </c>
      <c r="K94" s="194" t="s">
        <v>21</v>
      </c>
      <c r="L94" s="61"/>
      <c r="M94" s="199" t="s">
        <v>21</v>
      </c>
      <c r="N94" s="200" t="s">
        <v>48</v>
      </c>
      <c r="O94" s="42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4" t="s">
        <v>194</v>
      </c>
      <c r="AT94" s="24" t="s">
        <v>189</v>
      </c>
      <c r="AU94" s="24" t="s">
        <v>87</v>
      </c>
      <c r="AY94" s="24" t="s">
        <v>187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4" t="s">
        <v>85</v>
      </c>
      <c r="BK94" s="203">
        <f t="shared" si="9"/>
        <v>0</v>
      </c>
      <c r="BL94" s="24" t="s">
        <v>194</v>
      </c>
      <c r="BM94" s="24" t="s">
        <v>2386</v>
      </c>
    </row>
    <row r="95" spans="2:65" s="1" customFormat="1" ht="16.5" customHeight="1">
      <c r="B95" s="41"/>
      <c r="C95" s="192" t="s">
        <v>236</v>
      </c>
      <c r="D95" s="192" t="s">
        <v>189</v>
      </c>
      <c r="E95" s="193" t="s">
        <v>2387</v>
      </c>
      <c r="F95" s="194" t="s">
        <v>2388</v>
      </c>
      <c r="G95" s="195" t="s">
        <v>233</v>
      </c>
      <c r="H95" s="196">
        <v>44.3</v>
      </c>
      <c r="I95" s="197"/>
      <c r="J95" s="198">
        <f t="shared" si="0"/>
        <v>0</v>
      </c>
      <c r="K95" s="194" t="s">
        <v>21</v>
      </c>
      <c r="L95" s="61"/>
      <c r="M95" s="199" t="s">
        <v>21</v>
      </c>
      <c r="N95" s="200" t="s">
        <v>48</v>
      </c>
      <c r="O95" s="42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4" t="s">
        <v>194</v>
      </c>
      <c r="AT95" s="24" t="s">
        <v>189</v>
      </c>
      <c r="AU95" s="24" t="s">
        <v>87</v>
      </c>
      <c r="AY95" s="24" t="s">
        <v>187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4" t="s">
        <v>85</v>
      </c>
      <c r="BK95" s="203">
        <f t="shared" si="9"/>
        <v>0</v>
      </c>
      <c r="BL95" s="24" t="s">
        <v>194</v>
      </c>
      <c r="BM95" s="24" t="s">
        <v>2389</v>
      </c>
    </row>
    <row r="96" spans="2:65" s="1" customFormat="1" ht="16.5" customHeight="1">
      <c r="B96" s="41"/>
      <c r="C96" s="192" t="s">
        <v>240</v>
      </c>
      <c r="D96" s="192" t="s">
        <v>189</v>
      </c>
      <c r="E96" s="193" t="s">
        <v>2390</v>
      </c>
      <c r="F96" s="194" t="s">
        <v>2391</v>
      </c>
      <c r="G96" s="195" t="s">
        <v>293</v>
      </c>
      <c r="H96" s="196">
        <v>190</v>
      </c>
      <c r="I96" s="197"/>
      <c r="J96" s="198">
        <f t="shared" si="0"/>
        <v>0</v>
      </c>
      <c r="K96" s="194" t="s">
        <v>21</v>
      </c>
      <c r="L96" s="61"/>
      <c r="M96" s="199" t="s">
        <v>21</v>
      </c>
      <c r="N96" s="200" t="s">
        <v>48</v>
      </c>
      <c r="O96" s="42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4" t="s">
        <v>194</v>
      </c>
      <c r="AT96" s="24" t="s">
        <v>189</v>
      </c>
      <c r="AU96" s="24" t="s">
        <v>87</v>
      </c>
      <c r="AY96" s="24" t="s">
        <v>187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4" t="s">
        <v>85</v>
      </c>
      <c r="BK96" s="203">
        <f t="shared" si="9"/>
        <v>0</v>
      </c>
      <c r="BL96" s="24" t="s">
        <v>194</v>
      </c>
      <c r="BM96" s="24" t="s">
        <v>2392</v>
      </c>
    </row>
    <row r="97" spans="2:65" s="1" customFormat="1" ht="16.5" customHeight="1">
      <c r="B97" s="41"/>
      <c r="C97" s="192" t="s">
        <v>244</v>
      </c>
      <c r="D97" s="192" t="s">
        <v>189</v>
      </c>
      <c r="E97" s="193" t="s">
        <v>2393</v>
      </c>
      <c r="F97" s="194" t="s">
        <v>2394</v>
      </c>
      <c r="G97" s="195" t="s">
        <v>293</v>
      </c>
      <c r="H97" s="196">
        <v>190</v>
      </c>
      <c r="I97" s="197"/>
      <c r="J97" s="198">
        <f t="shared" si="0"/>
        <v>0</v>
      </c>
      <c r="K97" s="194" t="s">
        <v>21</v>
      </c>
      <c r="L97" s="61"/>
      <c r="M97" s="199" t="s">
        <v>21</v>
      </c>
      <c r="N97" s="200" t="s">
        <v>48</v>
      </c>
      <c r="O97" s="42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4" t="s">
        <v>194</v>
      </c>
      <c r="AT97" s="24" t="s">
        <v>189</v>
      </c>
      <c r="AU97" s="24" t="s">
        <v>87</v>
      </c>
      <c r="AY97" s="24" t="s">
        <v>187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4" t="s">
        <v>85</v>
      </c>
      <c r="BK97" s="203">
        <f t="shared" si="9"/>
        <v>0</v>
      </c>
      <c r="BL97" s="24" t="s">
        <v>194</v>
      </c>
      <c r="BM97" s="24" t="s">
        <v>2395</v>
      </c>
    </row>
    <row r="98" spans="2:65" s="10" customFormat="1" ht="29.85" customHeight="1">
      <c r="B98" s="176"/>
      <c r="C98" s="177"/>
      <c r="D98" s="178" t="s">
        <v>76</v>
      </c>
      <c r="E98" s="190" t="s">
        <v>2396</v>
      </c>
      <c r="F98" s="190" t="s">
        <v>2397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SUM(P99:P118)</f>
        <v>0</v>
      </c>
      <c r="Q98" s="184"/>
      <c r="R98" s="185">
        <f>SUM(R99:R118)</f>
        <v>0</v>
      </c>
      <c r="S98" s="184"/>
      <c r="T98" s="186">
        <f>SUM(T99:T118)</f>
        <v>0</v>
      </c>
      <c r="AR98" s="187" t="s">
        <v>85</v>
      </c>
      <c r="AT98" s="188" t="s">
        <v>76</v>
      </c>
      <c r="AU98" s="188" t="s">
        <v>85</v>
      </c>
      <c r="AY98" s="187" t="s">
        <v>187</v>
      </c>
      <c r="BK98" s="189">
        <f>SUM(BK99:BK118)</f>
        <v>0</v>
      </c>
    </row>
    <row r="99" spans="2:65" s="1" customFormat="1" ht="16.5" customHeight="1">
      <c r="B99" s="41"/>
      <c r="C99" s="192" t="s">
        <v>9</v>
      </c>
      <c r="D99" s="192" t="s">
        <v>189</v>
      </c>
      <c r="E99" s="193" t="s">
        <v>2398</v>
      </c>
      <c r="F99" s="194" t="s">
        <v>2399</v>
      </c>
      <c r="G99" s="195" t="s">
        <v>1450</v>
      </c>
      <c r="H99" s="196">
        <v>8</v>
      </c>
      <c r="I99" s="197"/>
      <c r="J99" s="198">
        <f t="shared" ref="J99:J118" si="10">ROUND(I99*H99,2)</f>
        <v>0</v>
      </c>
      <c r="K99" s="194" t="s">
        <v>21</v>
      </c>
      <c r="L99" s="61"/>
      <c r="M99" s="199" t="s">
        <v>21</v>
      </c>
      <c r="N99" s="200" t="s">
        <v>48</v>
      </c>
      <c r="O99" s="42"/>
      <c r="P99" s="201">
        <f t="shared" ref="P99:P118" si="11">O99*H99</f>
        <v>0</v>
      </c>
      <c r="Q99" s="201">
        <v>0</v>
      </c>
      <c r="R99" s="201">
        <f t="shared" ref="R99:R118" si="12">Q99*H99</f>
        <v>0</v>
      </c>
      <c r="S99" s="201">
        <v>0</v>
      </c>
      <c r="T99" s="202">
        <f t="shared" ref="T99:T118" si="13">S99*H99</f>
        <v>0</v>
      </c>
      <c r="AR99" s="24" t="s">
        <v>194</v>
      </c>
      <c r="AT99" s="24" t="s">
        <v>189</v>
      </c>
      <c r="AU99" s="24" t="s">
        <v>87</v>
      </c>
      <c r="AY99" s="24" t="s">
        <v>187</v>
      </c>
      <c r="BE99" s="203">
        <f t="shared" ref="BE99:BE118" si="14">IF(N99="základní",J99,0)</f>
        <v>0</v>
      </c>
      <c r="BF99" s="203">
        <f t="shared" ref="BF99:BF118" si="15">IF(N99="snížená",J99,0)</f>
        <v>0</v>
      </c>
      <c r="BG99" s="203">
        <f t="shared" ref="BG99:BG118" si="16">IF(N99="zákl. přenesená",J99,0)</f>
        <v>0</v>
      </c>
      <c r="BH99" s="203">
        <f t="shared" ref="BH99:BH118" si="17">IF(N99="sníž. přenesená",J99,0)</f>
        <v>0</v>
      </c>
      <c r="BI99" s="203">
        <f t="shared" ref="BI99:BI118" si="18">IF(N99="nulová",J99,0)</f>
        <v>0</v>
      </c>
      <c r="BJ99" s="24" t="s">
        <v>85</v>
      </c>
      <c r="BK99" s="203">
        <f t="shared" ref="BK99:BK118" si="19">ROUND(I99*H99,2)</f>
        <v>0</v>
      </c>
      <c r="BL99" s="24" t="s">
        <v>194</v>
      </c>
      <c r="BM99" s="24" t="s">
        <v>2400</v>
      </c>
    </row>
    <row r="100" spans="2:65" s="1" customFormat="1" ht="16.5" customHeight="1">
      <c r="B100" s="41"/>
      <c r="C100" s="192" t="s">
        <v>286</v>
      </c>
      <c r="D100" s="192" t="s">
        <v>189</v>
      </c>
      <c r="E100" s="193" t="s">
        <v>2401</v>
      </c>
      <c r="F100" s="194" t="s">
        <v>2402</v>
      </c>
      <c r="G100" s="195" t="s">
        <v>1450</v>
      </c>
      <c r="H100" s="196">
        <v>3</v>
      </c>
      <c r="I100" s="197"/>
      <c r="J100" s="198">
        <f t="shared" si="10"/>
        <v>0</v>
      </c>
      <c r="K100" s="194" t="s">
        <v>21</v>
      </c>
      <c r="L100" s="61"/>
      <c r="M100" s="199" t="s">
        <v>21</v>
      </c>
      <c r="N100" s="200" t="s">
        <v>48</v>
      </c>
      <c r="O100" s="42"/>
      <c r="P100" s="201">
        <f t="shared" si="11"/>
        <v>0</v>
      </c>
      <c r="Q100" s="201">
        <v>0</v>
      </c>
      <c r="R100" s="201">
        <f t="shared" si="12"/>
        <v>0</v>
      </c>
      <c r="S100" s="201">
        <v>0</v>
      </c>
      <c r="T100" s="202">
        <f t="shared" si="13"/>
        <v>0</v>
      </c>
      <c r="AR100" s="24" t="s">
        <v>194</v>
      </c>
      <c r="AT100" s="24" t="s">
        <v>189</v>
      </c>
      <c r="AU100" s="24" t="s">
        <v>87</v>
      </c>
      <c r="AY100" s="24" t="s">
        <v>187</v>
      </c>
      <c r="BE100" s="203">
        <f t="shared" si="14"/>
        <v>0</v>
      </c>
      <c r="BF100" s="203">
        <f t="shared" si="15"/>
        <v>0</v>
      </c>
      <c r="BG100" s="203">
        <f t="shared" si="16"/>
        <v>0</v>
      </c>
      <c r="BH100" s="203">
        <f t="shared" si="17"/>
        <v>0</v>
      </c>
      <c r="BI100" s="203">
        <f t="shared" si="18"/>
        <v>0</v>
      </c>
      <c r="BJ100" s="24" t="s">
        <v>85</v>
      </c>
      <c r="BK100" s="203">
        <f t="shared" si="19"/>
        <v>0</v>
      </c>
      <c r="BL100" s="24" t="s">
        <v>194</v>
      </c>
      <c r="BM100" s="24" t="s">
        <v>2403</v>
      </c>
    </row>
    <row r="101" spans="2:65" s="1" customFormat="1" ht="16.5" customHeight="1">
      <c r="B101" s="41"/>
      <c r="C101" s="192" t="s">
        <v>290</v>
      </c>
      <c r="D101" s="192" t="s">
        <v>189</v>
      </c>
      <c r="E101" s="193" t="s">
        <v>2404</v>
      </c>
      <c r="F101" s="194" t="s">
        <v>2405</v>
      </c>
      <c r="G101" s="195" t="s">
        <v>1450</v>
      </c>
      <c r="H101" s="196">
        <v>17</v>
      </c>
      <c r="I101" s="197"/>
      <c r="J101" s="198">
        <f t="shared" si="10"/>
        <v>0</v>
      </c>
      <c r="K101" s="194" t="s">
        <v>21</v>
      </c>
      <c r="L101" s="61"/>
      <c r="M101" s="199" t="s">
        <v>21</v>
      </c>
      <c r="N101" s="200" t="s">
        <v>48</v>
      </c>
      <c r="O101" s="42"/>
      <c r="P101" s="201">
        <f t="shared" si="11"/>
        <v>0</v>
      </c>
      <c r="Q101" s="201">
        <v>0</v>
      </c>
      <c r="R101" s="201">
        <f t="shared" si="12"/>
        <v>0</v>
      </c>
      <c r="S101" s="201">
        <v>0</v>
      </c>
      <c r="T101" s="202">
        <f t="shared" si="13"/>
        <v>0</v>
      </c>
      <c r="AR101" s="24" t="s">
        <v>194</v>
      </c>
      <c r="AT101" s="24" t="s">
        <v>189</v>
      </c>
      <c r="AU101" s="24" t="s">
        <v>87</v>
      </c>
      <c r="AY101" s="24" t="s">
        <v>187</v>
      </c>
      <c r="BE101" s="203">
        <f t="shared" si="14"/>
        <v>0</v>
      </c>
      <c r="BF101" s="203">
        <f t="shared" si="15"/>
        <v>0</v>
      </c>
      <c r="BG101" s="203">
        <f t="shared" si="16"/>
        <v>0</v>
      </c>
      <c r="BH101" s="203">
        <f t="shared" si="17"/>
        <v>0</v>
      </c>
      <c r="BI101" s="203">
        <f t="shared" si="18"/>
        <v>0</v>
      </c>
      <c r="BJ101" s="24" t="s">
        <v>85</v>
      </c>
      <c r="BK101" s="203">
        <f t="shared" si="19"/>
        <v>0</v>
      </c>
      <c r="BL101" s="24" t="s">
        <v>194</v>
      </c>
      <c r="BM101" s="24" t="s">
        <v>2406</v>
      </c>
    </row>
    <row r="102" spans="2:65" s="1" customFormat="1" ht="16.5" customHeight="1">
      <c r="B102" s="41"/>
      <c r="C102" s="192" t="s">
        <v>295</v>
      </c>
      <c r="D102" s="192" t="s">
        <v>189</v>
      </c>
      <c r="E102" s="193" t="s">
        <v>2407</v>
      </c>
      <c r="F102" s="194" t="s">
        <v>2408</v>
      </c>
      <c r="G102" s="195" t="s">
        <v>1450</v>
      </c>
      <c r="H102" s="196">
        <v>5</v>
      </c>
      <c r="I102" s="197"/>
      <c r="J102" s="198">
        <f t="shared" si="10"/>
        <v>0</v>
      </c>
      <c r="K102" s="194" t="s">
        <v>21</v>
      </c>
      <c r="L102" s="61"/>
      <c r="M102" s="199" t="s">
        <v>21</v>
      </c>
      <c r="N102" s="200" t="s">
        <v>48</v>
      </c>
      <c r="O102" s="42"/>
      <c r="P102" s="201">
        <f t="shared" si="11"/>
        <v>0</v>
      </c>
      <c r="Q102" s="201">
        <v>0</v>
      </c>
      <c r="R102" s="201">
        <f t="shared" si="12"/>
        <v>0</v>
      </c>
      <c r="S102" s="201">
        <v>0</v>
      </c>
      <c r="T102" s="202">
        <f t="shared" si="13"/>
        <v>0</v>
      </c>
      <c r="AR102" s="24" t="s">
        <v>194</v>
      </c>
      <c r="AT102" s="24" t="s">
        <v>189</v>
      </c>
      <c r="AU102" s="24" t="s">
        <v>87</v>
      </c>
      <c r="AY102" s="24" t="s">
        <v>187</v>
      </c>
      <c r="BE102" s="203">
        <f t="shared" si="14"/>
        <v>0</v>
      </c>
      <c r="BF102" s="203">
        <f t="shared" si="15"/>
        <v>0</v>
      </c>
      <c r="BG102" s="203">
        <f t="shared" si="16"/>
        <v>0</v>
      </c>
      <c r="BH102" s="203">
        <f t="shared" si="17"/>
        <v>0</v>
      </c>
      <c r="BI102" s="203">
        <f t="shared" si="18"/>
        <v>0</v>
      </c>
      <c r="BJ102" s="24" t="s">
        <v>85</v>
      </c>
      <c r="BK102" s="203">
        <f t="shared" si="19"/>
        <v>0</v>
      </c>
      <c r="BL102" s="24" t="s">
        <v>194</v>
      </c>
      <c r="BM102" s="24" t="s">
        <v>2409</v>
      </c>
    </row>
    <row r="103" spans="2:65" s="1" customFormat="1" ht="16.5" customHeight="1">
      <c r="B103" s="41"/>
      <c r="C103" s="192" t="s">
        <v>301</v>
      </c>
      <c r="D103" s="192" t="s">
        <v>189</v>
      </c>
      <c r="E103" s="193" t="s">
        <v>2410</v>
      </c>
      <c r="F103" s="194" t="s">
        <v>2411</v>
      </c>
      <c r="G103" s="195" t="s">
        <v>1450</v>
      </c>
      <c r="H103" s="196">
        <v>8</v>
      </c>
      <c r="I103" s="197"/>
      <c r="J103" s="198">
        <f t="shared" si="10"/>
        <v>0</v>
      </c>
      <c r="K103" s="194" t="s">
        <v>21</v>
      </c>
      <c r="L103" s="61"/>
      <c r="M103" s="199" t="s">
        <v>21</v>
      </c>
      <c r="N103" s="200" t="s">
        <v>48</v>
      </c>
      <c r="O103" s="42"/>
      <c r="P103" s="201">
        <f t="shared" si="11"/>
        <v>0</v>
      </c>
      <c r="Q103" s="201">
        <v>0</v>
      </c>
      <c r="R103" s="201">
        <f t="shared" si="12"/>
        <v>0</v>
      </c>
      <c r="S103" s="201">
        <v>0</v>
      </c>
      <c r="T103" s="202">
        <f t="shared" si="13"/>
        <v>0</v>
      </c>
      <c r="AR103" s="24" t="s">
        <v>194</v>
      </c>
      <c r="AT103" s="24" t="s">
        <v>189</v>
      </c>
      <c r="AU103" s="24" t="s">
        <v>87</v>
      </c>
      <c r="AY103" s="24" t="s">
        <v>187</v>
      </c>
      <c r="BE103" s="203">
        <f t="shared" si="14"/>
        <v>0</v>
      </c>
      <c r="BF103" s="203">
        <f t="shared" si="15"/>
        <v>0</v>
      </c>
      <c r="BG103" s="203">
        <f t="shared" si="16"/>
        <v>0</v>
      </c>
      <c r="BH103" s="203">
        <f t="shared" si="17"/>
        <v>0</v>
      </c>
      <c r="BI103" s="203">
        <f t="shared" si="18"/>
        <v>0</v>
      </c>
      <c r="BJ103" s="24" t="s">
        <v>85</v>
      </c>
      <c r="BK103" s="203">
        <f t="shared" si="19"/>
        <v>0</v>
      </c>
      <c r="BL103" s="24" t="s">
        <v>194</v>
      </c>
      <c r="BM103" s="24" t="s">
        <v>2412</v>
      </c>
    </row>
    <row r="104" spans="2:65" s="1" customFormat="1" ht="16.5" customHeight="1">
      <c r="B104" s="41"/>
      <c r="C104" s="192" t="s">
        <v>307</v>
      </c>
      <c r="D104" s="192" t="s">
        <v>189</v>
      </c>
      <c r="E104" s="193" t="s">
        <v>2413</v>
      </c>
      <c r="F104" s="194" t="s">
        <v>2414</v>
      </c>
      <c r="G104" s="195" t="s">
        <v>1450</v>
      </c>
      <c r="H104" s="196">
        <v>68</v>
      </c>
      <c r="I104" s="197"/>
      <c r="J104" s="198">
        <f t="shared" si="10"/>
        <v>0</v>
      </c>
      <c r="K104" s="194" t="s">
        <v>21</v>
      </c>
      <c r="L104" s="61"/>
      <c r="M104" s="199" t="s">
        <v>21</v>
      </c>
      <c r="N104" s="200" t="s">
        <v>48</v>
      </c>
      <c r="O104" s="42"/>
      <c r="P104" s="201">
        <f t="shared" si="11"/>
        <v>0</v>
      </c>
      <c r="Q104" s="201">
        <v>0</v>
      </c>
      <c r="R104" s="201">
        <f t="shared" si="12"/>
        <v>0</v>
      </c>
      <c r="S104" s="201">
        <v>0</v>
      </c>
      <c r="T104" s="202">
        <f t="shared" si="13"/>
        <v>0</v>
      </c>
      <c r="AR104" s="24" t="s">
        <v>194</v>
      </c>
      <c r="AT104" s="24" t="s">
        <v>189</v>
      </c>
      <c r="AU104" s="24" t="s">
        <v>87</v>
      </c>
      <c r="AY104" s="24" t="s">
        <v>187</v>
      </c>
      <c r="BE104" s="203">
        <f t="shared" si="14"/>
        <v>0</v>
      </c>
      <c r="BF104" s="203">
        <f t="shared" si="15"/>
        <v>0</v>
      </c>
      <c r="BG104" s="203">
        <f t="shared" si="16"/>
        <v>0</v>
      </c>
      <c r="BH104" s="203">
        <f t="shared" si="17"/>
        <v>0</v>
      </c>
      <c r="BI104" s="203">
        <f t="shared" si="18"/>
        <v>0</v>
      </c>
      <c r="BJ104" s="24" t="s">
        <v>85</v>
      </c>
      <c r="BK104" s="203">
        <f t="shared" si="19"/>
        <v>0</v>
      </c>
      <c r="BL104" s="24" t="s">
        <v>194</v>
      </c>
      <c r="BM104" s="24" t="s">
        <v>2415</v>
      </c>
    </row>
    <row r="105" spans="2:65" s="1" customFormat="1" ht="16.5" customHeight="1">
      <c r="B105" s="41"/>
      <c r="C105" s="192" t="s">
        <v>312</v>
      </c>
      <c r="D105" s="192" t="s">
        <v>189</v>
      </c>
      <c r="E105" s="193" t="s">
        <v>2416</v>
      </c>
      <c r="F105" s="194" t="s">
        <v>2417</v>
      </c>
      <c r="G105" s="195" t="s">
        <v>293</v>
      </c>
      <c r="H105" s="196">
        <v>252</v>
      </c>
      <c r="I105" s="197"/>
      <c r="J105" s="198">
        <f t="shared" si="10"/>
        <v>0</v>
      </c>
      <c r="K105" s="194" t="s">
        <v>21</v>
      </c>
      <c r="L105" s="61"/>
      <c r="M105" s="199" t="s">
        <v>21</v>
      </c>
      <c r="N105" s="200" t="s">
        <v>48</v>
      </c>
      <c r="O105" s="42"/>
      <c r="P105" s="201">
        <f t="shared" si="11"/>
        <v>0</v>
      </c>
      <c r="Q105" s="201">
        <v>0</v>
      </c>
      <c r="R105" s="201">
        <f t="shared" si="12"/>
        <v>0</v>
      </c>
      <c r="S105" s="201">
        <v>0</v>
      </c>
      <c r="T105" s="202">
        <f t="shared" si="13"/>
        <v>0</v>
      </c>
      <c r="AR105" s="24" t="s">
        <v>194</v>
      </c>
      <c r="AT105" s="24" t="s">
        <v>189</v>
      </c>
      <c r="AU105" s="24" t="s">
        <v>87</v>
      </c>
      <c r="AY105" s="24" t="s">
        <v>187</v>
      </c>
      <c r="BE105" s="203">
        <f t="shared" si="14"/>
        <v>0</v>
      </c>
      <c r="BF105" s="203">
        <f t="shared" si="15"/>
        <v>0</v>
      </c>
      <c r="BG105" s="203">
        <f t="shared" si="16"/>
        <v>0</v>
      </c>
      <c r="BH105" s="203">
        <f t="shared" si="17"/>
        <v>0</v>
      </c>
      <c r="BI105" s="203">
        <f t="shared" si="18"/>
        <v>0</v>
      </c>
      <c r="BJ105" s="24" t="s">
        <v>85</v>
      </c>
      <c r="BK105" s="203">
        <f t="shared" si="19"/>
        <v>0</v>
      </c>
      <c r="BL105" s="24" t="s">
        <v>194</v>
      </c>
      <c r="BM105" s="24" t="s">
        <v>2418</v>
      </c>
    </row>
    <row r="106" spans="2:65" s="1" customFormat="1" ht="16.5" customHeight="1">
      <c r="B106" s="41"/>
      <c r="C106" s="192" t="s">
        <v>317</v>
      </c>
      <c r="D106" s="192" t="s">
        <v>189</v>
      </c>
      <c r="E106" s="193" t="s">
        <v>2419</v>
      </c>
      <c r="F106" s="194" t="s">
        <v>2420</v>
      </c>
      <c r="G106" s="195" t="s">
        <v>1450</v>
      </c>
      <c r="H106" s="196">
        <v>13</v>
      </c>
      <c r="I106" s="197"/>
      <c r="J106" s="198">
        <f t="shared" si="10"/>
        <v>0</v>
      </c>
      <c r="K106" s="194" t="s">
        <v>21</v>
      </c>
      <c r="L106" s="61"/>
      <c r="M106" s="199" t="s">
        <v>21</v>
      </c>
      <c r="N106" s="200" t="s">
        <v>48</v>
      </c>
      <c r="O106" s="42"/>
      <c r="P106" s="201">
        <f t="shared" si="11"/>
        <v>0</v>
      </c>
      <c r="Q106" s="201">
        <v>0</v>
      </c>
      <c r="R106" s="201">
        <f t="shared" si="12"/>
        <v>0</v>
      </c>
      <c r="S106" s="201">
        <v>0</v>
      </c>
      <c r="T106" s="202">
        <f t="shared" si="13"/>
        <v>0</v>
      </c>
      <c r="AR106" s="24" t="s">
        <v>194</v>
      </c>
      <c r="AT106" s="24" t="s">
        <v>189</v>
      </c>
      <c r="AU106" s="24" t="s">
        <v>87</v>
      </c>
      <c r="AY106" s="24" t="s">
        <v>187</v>
      </c>
      <c r="BE106" s="203">
        <f t="shared" si="14"/>
        <v>0</v>
      </c>
      <c r="BF106" s="203">
        <f t="shared" si="15"/>
        <v>0</v>
      </c>
      <c r="BG106" s="203">
        <f t="shared" si="16"/>
        <v>0</v>
      </c>
      <c r="BH106" s="203">
        <f t="shared" si="17"/>
        <v>0</v>
      </c>
      <c r="BI106" s="203">
        <f t="shared" si="18"/>
        <v>0</v>
      </c>
      <c r="BJ106" s="24" t="s">
        <v>85</v>
      </c>
      <c r="BK106" s="203">
        <f t="shared" si="19"/>
        <v>0</v>
      </c>
      <c r="BL106" s="24" t="s">
        <v>194</v>
      </c>
      <c r="BM106" s="24" t="s">
        <v>2421</v>
      </c>
    </row>
    <row r="107" spans="2:65" s="1" customFormat="1" ht="16.5" customHeight="1">
      <c r="B107" s="41"/>
      <c r="C107" s="192" t="s">
        <v>322</v>
      </c>
      <c r="D107" s="192" t="s">
        <v>189</v>
      </c>
      <c r="E107" s="193" t="s">
        <v>2422</v>
      </c>
      <c r="F107" s="194" t="s">
        <v>2423</v>
      </c>
      <c r="G107" s="195" t="s">
        <v>1450</v>
      </c>
      <c r="H107" s="196">
        <v>30</v>
      </c>
      <c r="I107" s="197"/>
      <c r="J107" s="198">
        <f t="shared" si="10"/>
        <v>0</v>
      </c>
      <c r="K107" s="194" t="s">
        <v>21</v>
      </c>
      <c r="L107" s="61"/>
      <c r="M107" s="199" t="s">
        <v>21</v>
      </c>
      <c r="N107" s="200" t="s">
        <v>48</v>
      </c>
      <c r="O107" s="42"/>
      <c r="P107" s="201">
        <f t="shared" si="11"/>
        <v>0</v>
      </c>
      <c r="Q107" s="201">
        <v>0</v>
      </c>
      <c r="R107" s="201">
        <f t="shared" si="12"/>
        <v>0</v>
      </c>
      <c r="S107" s="201">
        <v>0</v>
      </c>
      <c r="T107" s="202">
        <f t="shared" si="13"/>
        <v>0</v>
      </c>
      <c r="AR107" s="24" t="s">
        <v>194</v>
      </c>
      <c r="AT107" s="24" t="s">
        <v>189</v>
      </c>
      <c r="AU107" s="24" t="s">
        <v>87</v>
      </c>
      <c r="AY107" s="24" t="s">
        <v>187</v>
      </c>
      <c r="BE107" s="203">
        <f t="shared" si="14"/>
        <v>0</v>
      </c>
      <c r="BF107" s="203">
        <f t="shared" si="15"/>
        <v>0</v>
      </c>
      <c r="BG107" s="203">
        <f t="shared" si="16"/>
        <v>0</v>
      </c>
      <c r="BH107" s="203">
        <f t="shared" si="17"/>
        <v>0</v>
      </c>
      <c r="BI107" s="203">
        <f t="shared" si="18"/>
        <v>0</v>
      </c>
      <c r="BJ107" s="24" t="s">
        <v>85</v>
      </c>
      <c r="BK107" s="203">
        <f t="shared" si="19"/>
        <v>0</v>
      </c>
      <c r="BL107" s="24" t="s">
        <v>194</v>
      </c>
      <c r="BM107" s="24" t="s">
        <v>2424</v>
      </c>
    </row>
    <row r="108" spans="2:65" s="1" customFormat="1" ht="16.5" customHeight="1">
      <c r="B108" s="41"/>
      <c r="C108" s="192" t="s">
        <v>327</v>
      </c>
      <c r="D108" s="192" t="s">
        <v>189</v>
      </c>
      <c r="E108" s="193" t="s">
        <v>2425</v>
      </c>
      <c r="F108" s="194" t="s">
        <v>2426</v>
      </c>
      <c r="G108" s="195" t="s">
        <v>1450</v>
      </c>
      <c r="H108" s="196">
        <v>13</v>
      </c>
      <c r="I108" s="197"/>
      <c r="J108" s="198">
        <f t="shared" si="10"/>
        <v>0</v>
      </c>
      <c r="K108" s="194" t="s">
        <v>21</v>
      </c>
      <c r="L108" s="61"/>
      <c r="M108" s="199" t="s">
        <v>21</v>
      </c>
      <c r="N108" s="200" t="s">
        <v>48</v>
      </c>
      <c r="O108" s="42"/>
      <c r="P108" s="201">
        <f t="shared" si="11"/>
        <v>0</v>
      </c>
      <c r="Q108" s="201">
        <v>0</v>
      </c>
      <c r="R108" s="201">
        <f t="shared" si="12"/>
        <v>0</v>
      </c>
      <c r="S108" s="201">
        <v>0</v>
      </c>
      <c r="T108" s="202">
        <f t="shared" si="13"/>
        <v>0</v>
      </c>
      <c r="AR108" s="24" t="s">
        <v>194</v>
      </c>
      <c r="AT108" s="24" t="s">
        <v>189</v>
      </c>
      <c r="AU108" s="24" t="s">
        <v>87</v>
      </c>
      <c r="AY108" s="24" t="s">
        <v>187</v>
      </c>
      <c r="BE108" s="203">
        <f t="shared" si="14"/>
        <v>0</v>
      </c>
      <c r="BF108" s="203">
        <f t="shared" si="15"/>
        <v>0</v>
      </c>
      <c r="BG108" s="203">
        <f t="shared" si="16"/>
        <v>0</v>
      </c>
      <c r="BH108" s="203">
        <f t="shared" si="17"/>
        <v>0</v>
      </c>
      <c r="BI108" s="203">
        <f t="shared" si="18"/>
        <v>0</v>
      </c>
      <c r="BJ108" s="24" t="s">
        <v>85</v>
      </c>
      <c r="BK108" s="203">
        <f t="shared" si="19"/>
        <v>0</v>
      </c>
      <c r="BL108" s="24" t="s">
        <v>194</v>
      </c>
      <c r="BM108" s="24" t="s">
        <v>2427</v>
      </c>
    </row>
    <row r="109" spans="2:65" s="1" customFormat="1" ht="16.5" customHeight="1">
      <c r="B109" s="41"/>
      <c r="C109" s="192" t="s">
        <v>331</v>
      </c>
      <c r="D109" s="192" t="s">
        <v>189</v>
      </c>
      <c r="E109" s="193" t="s">
        <v>2428</v>
      </c>
      <c r="F109" s="194" t="s">
        <v>2429</v>
      </c>
      <c r="G109" s="195" t="s">
        <v>1450</v>
      </c>
      <c r="H109" s="196">
        <v>30</v>
      </c>
      <c r="I109" s="197"/>
      <c r="J109" s="198">
        <f t="shared" si="10"/>
        <v>0</v>
      </c>
      <c r="K109" s="194" t="s">
        <v>21</v>
      </c>
      <c r="L109" s="61"/>
      <c r="M109" s="199" t="s">
        <v>21</v>
      </c>
      <c r="N109" s="200" t="s">
        <v>48</v>
      </c>
      <c r="O109" s="42"/>
      <c r="P109" s="201">
        <f t="shared" si="11"/>
        <v>0</v>
      </c>
      <c r="Q109" s="201">
        <v>0</v>
      </c>
      <c r="R109" s="201">
        <f t="shared" si="12"/>
        <v>0</v>
      </c>
      <c r="S109" s="201">
        <v>0</v>
      </c>
      <c r="T109" s="202">
        <f t="shared" si="13"/>
        <v>0</v>
      </c>
      <c r="AR109" s="24" t="s">
        <v>194</v>
      </c>
      <c r="AT109" s="24" t="s">
        <v>189</v>
      </c>
      <c r="AU109" s="24" t="s">
        <v>87</v>
      </c>
      <c r="AY109" s="24" t="s">
        <v>187</v>
      </c>
      <c r="BE109" s="203">
        <f t="shared" si="14"/>
        <v>0</v>
      </c>
      <c r="BF109" s="203">
        <f t="shared" si="15"/>
        <v>0</v>
      </c>
      <c r="BG109" s="203">
        <f t="shared" si="16"/>
        <v>0</v>
      </c>
      <c r="BH109" s="203">
        <f t="shared" si="17"/>
        <v>0</v>
      </c>
      <c r="BI109" s="203">
        <f t="shared" si="18"/>
        <v>0</v>
      </c>
      <c r="BJ109" s="24" t="s">
        <v>85</v>
      </c>
      <c r="BK109" s="203">
        <f t="shared" si="19"/>
        <v>0</v>
      </c>
      <c r="BL109" s="24" t="s">
        <v>194</v>
      </c>
      <c r="BM109" s="24" t="s">
        <v>2430</v>
      </c>
    </row>
    <row r="110" spans="2:65" s="1" customFormat="1" ht="25.5" customHeight="1">
      <c r="B110" s="41"/>
      <c r="C110" s="192" t="s">
        <v>336</v>
      </c>
      <c r="D110" s="192" t="s">
        <v>189</v>
      </c>
      <c r="E110" s="193" t="s">
        <v>2431</v>
      </c>
      <c r="F110" s="194" t="s">
        <v>2432</v>
      </c>
      <c r="G110" s="195" t="s">
        <v>1450</v>
      </c>
      <c r="H110" s="196">
        <v>13</v>
      </c>
      <c r="I110" s="197"/>
      <c r="J110" s="198">
        <f t="shared" si="10"/>
        <v>0</v>
      </c>
      <c r="K110" s="194" t="s">
        <v>21</v>
      </c>
      <c r="L110" s="61"/>
      <c r="M110" s="199" t="s">
        <v>21</v>
      </c>
      <c r="N110" s="200" t="s">
        <v>48</v>
      </c>
      <c r="O110" s="42"/>
      <c r="P110" s="201">
        <f t="shared" si="11"/>
        <v>0</v>
      </c>
      <c r="Q110" s="201">
        <v>0</v>
      </c>
      <c r="R110" s="201">
        <f t="shared" si="12"/>
        <v>0</v>
      </c>
      <c r="S110" s="201">
        <v>0</v>
      </c>
      <c r="T110" s="202">
        <f t="shared" si="13"/>
        <v>0</v>
      </c>
      <c r="AR110" s="24" t="s">
        <v>194</v>
      </c>
      <c r="AT110" s="24" t="s">
        <v>189</v>
      </c>
      <c r="AU110" s="24" t="s">
        <v>87</v>
      </c>
      <c r="AY110" s="24" t="s">
        <v>187</v>
      </c>
      <c r="BE110" s="203">
        <f t="shared" si="14"/>
        <v>0</v>
      </c>
      <c r="BF110" s="203">
        <f t="shared" si="15"/>
        <v>0</v>
      </c>
      <c r="BG110" s="203">
        <f t="shared" si="16"/>
        <v>0</v>
      </c>
      <c r="BH110" s="203">
        <f t="shared" si="17"/>
        <v>0</v>
      </c>
      <c r="BI110" s="203">
        <f t="shared" si="18"/>
        <v>0</v>
      </c>
      <c r="BJ110" s="24" t="s">
        <v>85</v>
      </c>
      <c r="BK110" s="203">
        <f t="shared" si="19"/>
        <v>0</v>
      </c>
      <c r="BL110" s="24" t="s">
        <v>194</v>
      </c>
      <c r="BM110" s="24" t="s">
        <v>2433</v>
      </c>
    </row>
    <row r="111" spans="2:65" s="1" customFormat="1" ht="16.5" customHeight="1">
      <c r="B111" s="41"/>
      <c r="C111" s="192" t="s">
        <v>340</v>
      </c>
      <c r="D111" s="192" t="s">
        <v>189</v>
      </c>
      <c r="E111" s="193" t="s">
        <v>2434</v>
      </c>
      <c r="F111" s="194" t="s">
        <v>2435</v>
      </c>
      <c r="G111" s="195" t="s">
        <v>293</v>
      </c>
      <c r="H111" s="196">
        <v>485</v>
      </c>
      <c r="I111" s="197"/>
      <c r="J111" s="198">
        <f t="shared" si="10"/>
        <v>0</v>
      </c>
      <c r="K111" s="194" t="s">
        <v>21</v>
      </c>
      <c r="L111" s="61"/>
      <c r="M111" s="199" t="s">
        <v>21</v>
      </c>
      <c r="N111" s="200" t="s">
        <v>48</v>
      </c>
      <c r="O111" s="42"/>
      <c r="P111" s="201">
        <f t="shared" si="11"/>
        <v>0</v>
      </c>
      <c r="Q111" s="201">
        <v>0</v>
      </c>
      <c r="R111" s="201">
        <f t="shared" si="12"/>
        <v>0</v>
      </c>
      <c r="S111" s="201">
        <v>0</v>
      </c>
      <c r="T111" s="202">
        <f t="shared" si="13"/>
        <v>0</v>
      </c>
      <c r="AR111" s="24" t="s">
        <v>194</v>
      </c>
      <c r="AT111" s="24" t="s">
        <v>189</v>
      </c>
      <c r="AU111" s="24" t="s">
        <v>87</v>
      </c>
      <c r="AY111" s="24" t="s">
        <v>187</v>
      </c>
      <c r="BE111" s="203">
        <f t="shared" si="14"/>
        <v>0</v>
      </c>
      <c r="BF111" s="203">
        <f t="shared" si="15"/>
        <v>0</v>
      </c>
      <c r="BG111" s="203">
        <f t="shared" si="16"/>
        <v>0</v>
      </c>
      <c r="BH111" s="203">
        <f t="shared" si="17"/>
        <v>0</v>
      </c>
      <c r="BI111" s="203">
        <f t="shared" si="18"/>
        <v>0</v>
      </c>
      <c r="BJ111" s="24" t="s">
        <v>85</v>
      </c>
      <c r="BK111" s="203">
        <f t="shared" si="19"/>
        <v>0</v>
      </c>
      <c r="BL111" s="24" t="s">
        <v>194</v>
      </c>
      <c r="BM111" s="24" t="s">
        <v>2436</v>
      </c>
    </row>
    <row r="112" spans="2:65" s="1" customFormat="1" ht="16.5" customHeight="1">
      <c r="B112" s="41"/>
      <c r="C112" s="192" t="s">
        <v>249</v>
      </c>
      <c r="D112" s="192" t="s">
        <v>189</v>
      </c>
      <c r="E112" s="193" t="s">
        <v>2437</v>
      </c>
      <c r="F112" s="194" t="s">
        <v>2438</v>
      </c>
      <c r="G112" s="195" t="s">
        <v>1014</v>
      </c>
      <c r="H112" s="196">
        <v>1</v>
      </c>
      <c r="I112" s="197"/>
      <c r="J112" s="198">
        <f t="shared" si="10"/>
        <v>0</v>
      </c>
      <c r="K112" s="194" t="s">
        <v>21</v>
      </c>
      <c r="L112" s="61"/>
      <c r="M112" s="199" t="s">
        <v>21</v>
      </c>
      <c r="N112" s="200" t="s">
        <v>48</v>
      </c>
      <c r="O112" s="42"/>
      <c r="P112" s="201">
        <f t="shared" si="11"/>
        <v>0</v>
      </c>
      <c r="Q112" s="201">
        <v>0</v>
      </c>
      <c r="R112" s="201">
        <f t="shared" si="12"/>
        <v>0</v>
      </c>
      <c r="S112" s="201">
        <v>0</v>
      </c>
      <c r="T112" s="202">
        <f t="shared" si="13"/>
        <v>0</v>
      </c>
      <c r="AR112" s="24" t="s">
        <v>194</v>
      </c>
      <c r="AT112" s="24" t="s">
        <v>189</v>
      </c>
      <c r="AU112" s="24" t="s">
        <v>87</v>
      </c>
      <c r="AY112" s="24" t="s">
        <v>187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24" t="s">
        <v>85</v>
      </c>
      <c r="BK112" s="203">
        <f t="shared" si="19"/>
        <v>0</v>
      </c>
      <c r="BL112" s="24" t="s">
        <v>194</v>
      </c>
      <c r="BM112" s="24" t="s">
        <v>2439</v>
      </c>
    </row>
    <row r="113" spans="2:65" s="1" customFormat="1" ht="16.5" customHeight="1">
      <c r="B113" s="41"/>
      <c r="C113" s="192" t="s">
        <v>10</v>
      </c>
      <c r="D113" s="192" t="s">
        <v>189</v>
      </c>
      <c r="E113" s="193" t="s">
        <v>2440</v>
      </c>
      <c r="F113" s="194" t="s">
        <v>2441</v>
      </c>
      <c r="G113" s="195" t="s">
        <v>293</v>
      </c>
      <c r="H113" s="196">
        <v>514</v>
      </c>
      <c r="I113" s="197"/>
      <c r="J113" s="198">
        <f t="shared" si="10"/>
        <v>0</v>
      </c>
      <c r="K113" s="194" t="s">
        <v>21</v>
      </c>
      <c r="L113" s="61"/>
      <c r="M113" s="199" t="s">
        <v>21</v>
      </c>
      <c r="N113" s="200" t="s">
        <v>48</v>
      </c>
      <c r="O113" s="42"/>
      <c r="P113" s="201">
        <f t="shared" si="11"/>
        <v>0</v>
      </c>
      <c r="Q113" s="201">
        <v>0</v>
      </c>
      <c r="R113" s="201">
        <f t="shared" si="12"/>
        <v>0</v>
      </c>
      <c r="S113" s="201">
        <v>0</v>
      </c>
      <c r="T113" s="202">
        <f t="shared" si="13"/>
        <v>0</v>
      </c>
      <c r="AR113" s="24" t="s">
        <v>194</v>
      </c>
      <c r="AT113" s="24" t="s">
        <v>189</v>
      </c>
      <c r="AU113" s="24" t="s">
        <v>87</v>
      </c>
      <c r="AY113" s="24" t="s">
        <v>187</v>
      </c>
      <c r="BE113" s="203">
        <f t="shared" si="14"/>
        <v>0</v>
      </c>
      <c r="BF113" s="203">
        <f t="shared" si="15"/>
        <v>0</v>
      </c>
      <c r="BG113" s="203">
        <f t="shared" si="16"/>
        <v>0</v>
      </c>
      <c r="BH113" s="203">
        <f t="shared" si="17"/>
        <v>0</v>
      </c>
      <c r="BI113" s="203">
        <f t="shared" si="18"/>
        <v>0</v>
      </c>
      <c r="BJ113" s="24" t="s">
        <v>85</v>
      </c>
      <c r="BK113" s="203">
        <f t="shared" si="19"/>
        <v>0</v>
      </c>
      <c r="BL113" s="24" t="s">
        <v>194</v>
      </c>
      <c r="BM113" s="24" t="s">
        <v>2442</v>
      </c>
    </row>
    <row r="114" spans="2:65" s="1" customFormat="1" ht="16.5" customHeight="1">
      <c r="B114" s="41"/>
      <c r="C114" s="192" t="s">
        <v>259</v>
      </c>
      <c r="D114" s="192" t="s">
        <v>189</v>
      </c>
      <c r="E114" s="193" t="s">
        <v>2443</v>
      </c>
      <c r="F114" s="194" t="s">
        <v>2444</v>
      </c>
      <c r="G114" s="195" t="s">
        <v>293</v>
      </c>
      <c r="H114" s="196">
        <v>514</v>
      </c>
      <c r="I114" s="197"/>
      <c r="J114" s="198">
        <f t="shared" si="10"/>
        <v>0</v>
      </c>
      <c r="K114" s="194" t="s">
        <v>21</v>
      </c>
      <c r="L114" s="61"/>
      <c r="M114" s="199" t="s">
        <v>21</v>
      </c>
      <c r="N114" s="200" t="s">
        <v>48</v>
      </c>
      <c r="O114" s="42"/>
      <c r="P114" s="201">
        <f t="shared" si="11"/>
        <v>0</v>
      </c>
      <c r="Q114" s="201">
        <v>0</v>
      </c>
      <c r="R114" s="201">
        <f t="shared" si="12"/>
        <v>0</v>
      </c>
      <c r="S114" s="201">
        <v>0</v>
      </c>
      <c r="T114" s="202">
        <f t="shared" si="13"/>
        <v>0</v>
      </c>
      <c r="AR114" s="24" t="s">
        <v>194</v>
      </c>
      <c r="AT114" s="24" t="s">
        <v>189</v>
      </c>
      <c r="AU114" s="24" t="s">
        <v>87</v>
      </c>
      <c r="AY114" s="24" t="s">
        <v>187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24" t="s">
        <v>85</v>
      </c>
      <c r="BK114" s="203">
        <f t="shared" si="19"/>
        <v>0</v>
      </c>
      <c r="BL114" s="24" t="s">
        <v>194</v>
      </c>
      <c r="BM114" s="24" t="s">
        <v>2445</v>
      </c>
    </row>
    <row r="115" spans="2:65" s="1" customFormat="1" ht="16.5" customHeight="1">
      <c r="B115" s="41"/>
      <c r="C115" s="192" t="s">
        <v>264</v>
      </c>
      <c r="D115" s="192" t="s">
        <v>189</v>
      </c>
      <c r="E115" s="193" t="s">
        <v>2446</v>
      </c>
      <c r="F115" s="194" t="s">
        <v>2447</v>
      </c>
      <c r="G115" s="195" t="s">
        <v>293</v>
      </c>
      <c r="H115" s="196">
        <v>632</v>
      </c>
      <c r="I115" s="197"/>
      <c r="J115" s="198">
        <f t="shared" si="10"/>
        <v>0</v>
      </c>
      <c r="K115" s="194" t="s">
        <v>21</v>
      </c>
      <c r="L115" s="61"/>
      <c r="M115" s="199" t="s">
        <v>21</v>
      </c>
      <c r="N115" s="200" t="s">
        <v>48</v>
      </c>
      <c r="O115" s="42"/>
      <c r="P115" s="201">
        <f t="shared" si="11"/>
        <v>0</v>
      </c>
      <c r="Q115" s="201">
        <v>0</v>
      </c>
      <c r="R115" s="201">
        <f t="shared" si="12"/>
        <v>0</v>
      </c>
      <c r="S115" s="201">
        <v>0</v>
      </c>
      <c r="T115" s="202">
        <f t="shared" si="13"/>
        <v>0</v>
      </c>
      <c r="AR115" s="24" t="s">
        <v>194</v>
      </c>
      <c r="AT115" s="24" t="s">
        <v>189</v>
      </c>
      <c r="AU115" s="24" t="s">
        <v>87</v>
      </c>
      <c r="AY115" s="24" t="s">
        <v>187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24" t="s">
        <v>85</v>
      </c>
      <c r="BK115" s="203">
        <f t="shared" si="19"/>
        <v>0</v>
      </c>
      <c r="BL115" s="24" t="s">
        <v>194</v>
      </c>
      <c r="BM115" s="24" t="s">
        <v>2448</v>
      </c>
    </row>
    <row r="116" spans="2:65" s="1" customFormat="1" ht="25.5" customHeight="1">
      <c r="B116" s="41"/>
      <c r="C116" s="192" t="s">
        <v>269</v>
      </c>
      <c r="D116" s="192" t="s">
        <v>189</v>
      </c>
      <c r="E116" s="193" t="s">
        <v>2449</v>
      </c>
      <c r="F116" s="194" t="s">
        <v>2450</v>
      </c>
      <c r="G116" s="195" t="s">
        <v>1450</v>
      </c>
      <c r="H116" s="196">
        <v>13</v>
      </c>
      <c r="I116" s="197"/>
      <c r="J116" s="198">
        <f t="shared" si="10"/>
        <v>0</v>
      </c>
      <c r="K116" s="194" t="s">
        <v>21</v>
      </c>
      <c r="L116" s="61"/>
      <c r="M116" s="199" t="s">
        <v>21</v>
      </c>
      <c r="N116" s="200" t="s">
        <v>48</v>
      </c>
      <c r="O116" s="42"/>
      <c r="P116" s="201">
        <f t="shared" si="11"/>
        <v>0</v>
      </c>
      <c r="Q116" s="201">
        <v>0</v>
      </c>
      <c r="R116" s="201">
        <f t="shared" si="12"/>
        <v>0</v>
      </c>
      <c r="S116" s="201">
        <v>0</v>
      </c>
      <c r="T116" s="202">
        <f t="shared" si="13"/>
        <v>0</v>
      </c>
      <c r="AR116" s="24" t="s">
        <v>194</v>
      </c>
      <c r="AT116" s="24" t="s">
        <v>189</v>
      </c>
      <c r="AU116" s="24" t="s">
        <v>87</v>
      </c>
      <c r="AY116" s="24" t="s">
        <v>187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24" t="s">
        <v>85</v>
      </c>
      <c r="BK116" s="203">
        <f t="shared" si="19"/>
        <v>0</v>
      </c>
      <c r="BL116" s="24" t="s">
        <v>194</v>
      </c>
      <c r="BM116" s="24" t="s">
        <v>2451</v>
      </c>
    </row>
    <row r="117" spans="2:65" s="1" customFormat="1" ht="16.5" customHeight="1">
      <c r="B117" s="41"/>
      <c r="C117" s="192" t="s">
        <v>274</v>
      </c>
      <c r="D117" s="192" t="s">
        <v>189</v>
      </c>
      <c r="E117" s="193" t="s">
        <v>2452</v>
      </c>
      <c r="F117" s="194" t="s">
        <v>2453</v>
      </c>
      <c r="G117" s="195" t="s">
        <v>1450</v>
      </c>
      <c r="H117" s="196">
        <v>13</v>
      </c>
      <c r="I117" s="197"/>
      <c r="J117" s="198">
        <f t="shared" si="10"/>
        <v>0</v>
      </c>
      <c r="K117" s="194" t="s">
        <v>21</v>
      </c>
      <c r="L117" s="61"/>
      <c r="M117" s="199" t="s">
        <v>21</v>
      </c>
      <c r="N117" s="200" t="s">
        <v>48</v>
      </c>
      <c r="O117" s="42"/>
      <c r="P117" s="201">
        <f t="shared" si="11"/>
        <v>0</v>
      </c>
      <c r="Q117" s="201">
        <v>0</v>
      </c>
      <c r="R117" s="201">
        <f t="shared" si="12"/>
        <v>0</v>
      </c>
      <c r="S117" s="201">
        <v>0</v>
      </c>
      <c r="T117" s="202">
        <f t="shared" si="13"/>
        <v>0</v>
      </c>
      <c r="AR117" s="24" t="s">
        <v>194</v>
      </c>
      <c r="AT117" s="24" t="s">
        <v>189</v>
      </c>
      <c r="AU117" s="24" t="s">
        <v>87</v>
      </c>
      <c r="AY117" s="24" t="s">
        <v>187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24" t="s">
        <v>85</v>
      </c>
      <c r="BK117" s="203">
        <f t="shared" si="19"/>
        <v>0</v>
      </c>
      <c r="BL117" s="24" t="s">
        <v>194</v>
      </c>
      <c r="BM117" s="24" t="s">
        <v>2454</v>
      </c>
    </row>
    <row r="118" spans="2:65" s="1" customFormat="1" ht="16.5" customHeight="1">
      <c r="B118" s="41"/>
      <c r="C118" s="192" t="s">
        <v>279</v>
      </c>
      <c r="D118" s="192" t="s">
        <v>189</v>
      </c>
      <c r="E118" s="193" t="s">
        <v>2455</v>
      </c>
      <c r="F118" s="194" t="s">
        <v>2456</v>
      </c>
      <c r="G118" s="195" t="s">
        <v>1450</v>
      </c>
      <c r="H118" s="196">
        <v>5</v>
      </c>
      <c r="I118" s="197"/>
      <c r="J118" s="198">
        <f t="shared" si="10"/>
        <v>0</v>
      </c>
      <c r="K118" s="194" t="s">
        <v>21</v>
      </c>
      <c r="L118" s="61"/>
      <c r="M118" s="199" t="s">
        <v>21</v>
      </c>
      <c r="N118" s="200" t="s">
        <v>48</v>
      </c>
      <c r="O118" s="42"/>
      <c r="P118" s="201">
        <f t="shared" si="11"/>
        <v>0</v>
      </c>
      <c r="Q118" s="201">
        <v>0</v>
      </c>
      <c r="R118" s="201">
        <f t="shared" si="12"/>
        <v>0</v>
      </c>
      <c r="S118" s="201">
        <v>0</v>
      </c>
      <c r="T118" s="202">
        <f t="shared" si="13"/>
        <v>0</v>
      </c>
      <c r="AR118" s="24" t="s">
        <v>194</v>
      </c>
      <c r="AT118" s="24" t="s">
        <v>189</v>
      </c>
      <c r="AU118" s="24" t="s">
        <v>87</v>
      </c>
      <c r="AY118" s="24" t="s">
        <v>187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24" t="s">
        <v>85</v>
      </c>
      <c r="BK118" s="203">
        <f t="shared" si="19"/>
        <v>0</v>
      </c>
      <c r="BL118" s="24" t="s">
        <v>194</v>
      </c>
      <c r="BM118" s="24" t="s">
        <v>2457</v>
      </c>
    </row>
    <row r="119" spans="2:65" s="10" customFormat="1" ht="29.85" customHeight="1">
      <c r="B119" s="176"/>
      <c r="C119" s="177"/>
      <c r="D119" s="178" t="s">
        <v>76</v>
      </c>
      <c r="E119" s="190" t="s">
        <v>1004</v>
      </c>
      <c r="F119" s="190" t="s">
        <v>1005</v>
      </c>
      <c r="G119" s="177"/>
      <c r="H119" s="177"/>
      <c r="I119" s="180"/>
      <c r="J119" s="191">
        <f>BK119</f>
        <v>0</v>
      </c>
      <c r="K119" s="177"/>
      <c r="L119" s="182"/>
      <c r="M119" s="183"/>
      <c r="N119" s="184"/>
      <c r="O119" s="184"/>
      <c r="P119" s="185">
        <f>SUM(P120:P127)</f>
        <v>0</v>
      </c>
      <c r="Q119" s="184"/>
      <c r="R119" s="185">
        <f>SUM(R120:R127)</f>
        <v>0</v>
      </c>
      <c r="S119" s="184"/>
      <c r="T119" s="186">
        <f>SUM(T120:T127)</f>
        <v>0</v>
      </c>
      <c r="AR119" s="187" t="s">
        <v>194</v>
      </c>
      <c r="AT119" s="188" t="s">
        <v>76</v>
      </c>
      <c r="AU119" s="188" t="s">
        <v>85</v>
      </c>
      <c r="AY119" s="187" t="s">
        <v>187</v>
      </c>
      <c r="BK119" s="189">
        <f>SUM(BK120:BK127)</f>
        <v>0</v>
      </c>
    </row>
    <row r="120" spans="2:65" s="1" customFormat="1" ht="16.5" customHeight="1">
      <c r="B120" s="41"/>
      <c r="C120" s="192" t="s">
        <v>344</v>
      </c>
      <c r="D120" s="192" t="s">
        <v>189</v>
      </c>
      <c r="E120" s="193" t="s">
        <v>2458</v>
      </c>
      <c r="F120" s="194" t="s">
        <v>2459</v>
      </c>
      <c r="G120" s="195" t="s">
        <v>2460</v>
      </c>
      <c r="H120" s="196">
        <v>18.5</v>
      </c>
      <c r="I120" s="197"/>
      <c r="J120" s="198">
        <f t="shared" ref="J120:J127" si="20">ROUND(I120*H120,2)</f>
        <v>0</v>
      </c>
      <c r="K120" s="194" t="s">
        <v>21</v>
      </c>
      <c r="L120" s="61"/>
      <c r="M120" s="199" t="s">
        <v>21</v>
      </c>
      <c r="N120" s="200" t="s">
        <v>48</v>
      </c>
      <c r="O120" s="42"/>
      <c r="P120" s="201">
        <f t="shared" ref="P120:P127" si="21">O120*H120</f>
        <v>0</v>
      </c>
      <c r="Q120" s="201">
        <v>0</v>
      </c>
      <c r="R120" s="201">
        <f t="shared" ref="R120:R127" si="22">Q120*H120</f>
        <v>0</v>
      </c>
      <c r="S120" s="201">
        <v>0</v>
      </c>
      <c r="T120" s="202">
        <f t="shared" ref="T120:T127" si="23">S120*H120</f>
        <v>0</v>
      </c>
      <c r="AR120" s="24" t="s">
        <v>194</v>
      </c>
      <c r="AT120" s="24" t="s">
        <v>189</v>
      </c>
      <c r="AU120" s="24" t="s">
        <v>87</v>
      </c>
      <c r="AY120" s="24" t="s">
        <v>187</v>
      </c>
      <c r="BE120" s="203">
        <f t="shared" ref="BE120:BE127" si="24">IF(N120="základní",J120,0)</f>
        <v>0</v>
      </c>
      <c r="BF120" s="203">
        <f t="shared" ref="BF120:BF127" si="25">IF(N120="snížená",J120,0)</f>
        <v>0</v>
      </c>
      <c r="BG120" s="203">
        <f t="shared" ref="BG120:BG127" si="26">IF(N120="zákl. přenesená",J120,0)</f>
        <v>0</v>
      </c>
      <c r="BH120" s="203">
        <f t="shared" ref="BH120:BH127" si="27">IF(N120="sníž. přenesená",J120,0)</f>
        <v>0</v>
      </c>
      <c r="BI120" s="203">
        <f t="shared" ref="BI120:BI127" si="28">IF(N120="nulová",J120,0)</f>
        <v>0</v>
      </c>
      <c r="BJ120" s="24" t="s">
        <v>85</v>
      </c>
      <c r="BK120" s="203">
        <f t="shared" ref="BK120:BK127" si="29">ROUND(I120*H120,2)</f>
        <v>0</v>
      </c>
      <c r="BL120" s="24" t="s">
        <v>194</v>
      </c>
      <c r="BM120" s="24" t="s">
        <v>2461</v>
      </c>
    </row>
    <row r="121" spans="2:65" s="1" customFormat="1" ht="16.5" customHeight="1">
      <c r="B121" s="41"/>
      <c r="C121" s="192" t="s">
        <v>348</v>
      </c>
      <c r="D121" s="192" t="s">
        <v>189</v>
      </c>
      <c r="E121" s="193" t="s">
        <v>2462</v>
      </c>
      <c r="F121" s="194" t="s">
        <v>2463</v>
      </c>
      <c r="G121" s="195" t="s">
        <v>1014</v>
      </c>
      <c r="H121" s="196">
        <v>1</v>
      </c>
      <c r="I121" s="197"/>
      <c r="J121" s="198">
        <f t="shared" si="20"/>
        <v>0</v>
      </c>
      <c r="K121" s="194" t="s">
        <v>21</v>
      </c>
      <c r="L121" s="61"/>
      <c r="M121" s="199" t="s">
        <v>21</v>
      </c>
      <c r="N121" s="200" t="s">
        <v>48</v>
      </c>
      <c r="O121" s="42"/>
      <c r="P121" s="201">
        <f t="shared" si="21"/>
        <v>0</v>
      </c>
      <c r="Q121" s="201">
        <v>0</v>
      </c>
      <c r="R121" s="201">
        <f t="shared" si="22"/>
        <v>0</v>
      </c>
      <c r="S121" s="201">
        <v>0</v>
      </c>
      <c r="T121" s="202">
        <f t="shared" si="23"/>
        <v>0</v>
      </c>
      <c r="AR121" s="24" t="s">
        <v>194</v>
      </c>
      <c r="AT121" s="24" t="s">
        <v>189</v>
      </c>
      <c r="AU121" s="24" t="s">
        <v>87</v>
      </c>
      <c r="AY121" s="24" t="s">
        <v>187</v>
      </c>
      <c r="BE121" s="203">
        <f t="shared" si="24"/>
        <v>0</v>
      </c>
      <c r="BF121" s="203">
        <f t="shared" si="25"/>
        <v>0</v>
      </c>
      <c r="BG121" s="203">
        <f t="shared" si="26"/>
        <v>0</v>
      </c>
      <c r="BH121" s="203">
        <f t="shared" si="27"/>
        <v>0</v>
      </c>
      <c r="BI121" s="203">
        <f t="shared" si="28"/>
        <v>0</v>
      </c>
      <c r="BJ121" s="24" t="s">
        <v>85</v>
      </c>
      <c r="BK121" s="203">
        <f t="shared" si="29"/>
        <v>0</v>
      </c>
      <c r="BL121" s="24" t="s">
        <v>194</v>
      </c>
      <c r="BM121" s="24" t="s">
        <v>2464</v>
      </c>
    </row>
    <row r="122" spans="2:65" s="1" customFormat="1" ht="16.5" customHeight="1">
      <c r="B122" s="41"/>
      <c r="C122" s="192" t="s">
        <v>353</v>
      </c>
      <c r="D122" s="192" t="s">
        <v>189</v>
      </c>
      <c r="E122" s="193" t="s">
        <v>2465</v>
      </c>
      <c r="F122" s="194" t="s">
        <v>2466</v>
      </c>
      <c r="G122" s="195" t="s">
        <v>2460</v>
      </c>
      <c r="H122" s="196">
        <v>30</v>
      </c>
      <c r="I122" s="197"/>
      <c r="J122" s="198">
        <f t="shared" si="20"/>
        <v>0</v>
      </c>
      <c r="K122" s="194" t="s">
        <v>21</v>
      </c>
      <c r="L122" s="61"/>
      <c r="M122" s="199" t="s">
        <v>21</v>
      </c>
      <c r="N122" s="200" t="s">
        <v>48</v>
      </c>
      <c r="O122" s="42"/>
      <c r="P122" s="201">
        <f t="shared" si="21"/>
        <v>0</v>
      </c>
      <c r="Q122" s="201">
        <v>0</v>
      </c>
      <c r="R122" s="201">
        <f t="shared" si="22"/>
        <v>0</v>
      </c>
      <c r="S122" s="201">
        <v>0</v>
      </c>
      <c r="T122" s="202">
        <f t="shared" si="23"/>
        <v>0</v>
      </c>
      <c r="AR122" s="24" t="s">
        <v>194</v>
      </c>
      <c r="AT122" s="24" t="s">
        <v>189</v>
      </c>
      <c r="AU122" s="24" t="s">
        <v>87</v>
      </c>
      <c r="AY122" s="24" t="s">
        <v>187</v>
      </c>
      <c r="BE122" s="203">
        <f t="shared" si="24"/>
        <v>0</v>
      </c>
      <c r="BF122" s="203">
        <f t="shared" si="25"/>
        <v>0</v>
      </c>
      <c r="BG122" s="203">
        <f t="shared" si="26"/>
        <v>0</v>
      </c>
      <c r="BH122" s="203">
        <f t="shared" si="27"/>
        <v>0</v>
      </c>
      <c r="BI122" s="203">
        <f t="shared" si="28"/>
        <v>0</v>
      </c>
      <c r="BJ122" s="24" t="s">
        <v>85</v>
      </c>
      <c r="BK122" s="203">
        <f t="shared" si="29"/>
        <v>0</v>
      </c>
      <c r="BL122" s="24" t="s">
        <v>194</v>
      </c>
      <c r="BM122" s="24" t="s">
        <v>2467</v>
      </c>
    </row>
    <row r="123" spans="2:65" s="1" customFormat="1" ht="25.5" customHeight="1">
      <c r="B123" s="41"/>
      <c r="C123" s="192" t="s">
        <v>358</v>
      </c>
      <c r="D123" s="192" t="s">
        <v>189</v>
      </c>
      <c r="E123" s="193" t="s">
        <v>2468</v>
      </c>
      <c r="F123" s="194" t="s">
        <v>2469</v>
      </c>
      <c r="G123" s="195" t="s">
        <v>1014</v>
      </c>
      <c r="H123" s="196">
        <v>1</v>
      </c>
      <c r="I123" s="197"/>
      <c r="J123" s="198">
        <f t="shared" si="20"/>
        <v>0</v>
      </c>
      <c r="K123" s="194" t="s">
        <v>21</v>
      </c>
      <c r="L123" s="61"/>
      <c r="M123" s="199" t="s">
        <v>21</v>
      </c>
      <c r="N123" s="200" t="s">
        <v>48</v>
      </c>
      <c r="O123" s="42"/>
      <c r="P123" s="201">
        <f t="shared" si="21"/>
        <v>0</v>
      </c>
      <c r="Q123" s="201">
        <v>0</v>
      </c>
      <c r="R123" s="201">
        <f t="shared" si="22"/>
        <v>0</v>
      </c>
      <c r="S123" s="201">
        <v>0</v>
      </c>
      <c r="T123" s="202">
        <f t="shared" si="23"/>
        <v>0</v>
      </c>
      <c r="AR123" s="24" t="s">
        <v>194</v>
      </c>
      <c r="AT123" s="24" t="s">
        <v>189</v>
      </c>
      <c r="AU123" s="24" t="s">
        <v>87</v>
      </c>
      <c r="AY123" s="24" t="s">
        <v>187</v>
      </c>
      <c r="BE123" s="203">
        <f t="shared" si="24"/>
        <v>0</v>
      </c>
      <c r="BF123" s="203">
        <f t="shared" si="25"/>
        <v>0</v>
      </c>
      <c r="BG123" s="203">
        <f t="shared" si="26"/>
        <v>0</v>
      </c>
      <c r="BH123" s="203">
        <f t="shared" si="27"/>
        <v>0</v>
      </c>
      <c r="BI123" s="203">
        <f t="shared" si="28"/>
        <v>0</v>
      </c>
      <c r="BJ123" s="24" t="s">
        <v>85</v>
      </c>
      <c r="BK123" s="203">
        <f t="shared" si="29"/>
        <v>0</v>
      </c>
      <c r="BL123" s="24" t="s">
        <v>194</v>
      </c>
      <c r="BM123" s="24" t="s">
        <v>2470</v>
      </c>
    </row>
    <row r="124" spans="2:65" s="1" customFormat="1" ht="25.5" customHeight="1">
      <c r="B124" s="41"/>
      <c r="C124" s="192" t="s">
        <v>363</v>
      </c>
      <c r="D124" s="192" t="s">
        <v>189</v>
      </c>
      <c r="E124" s="193" t="s">
        <v>1232</v>
      </c>
      <c r="F124" s="194" t="s">
        <v>1008</v>
      </c>
      <c r="G124" s="195" t="s">
        <v>192</v>
      </c>
      <c r="H124" s="196">
        <v>3</v>
      </c>
      <c r="I124" s="197"/>
      <c r="J124" s="198">
        <f t="shared" si="20"/>
        <v>0</v>
      </c>
      <c r="K124" s="194" t="s">
        <v>21</v>
      </c>
      <c r="L124" s="61"/>
      <c r="M124" s="199" t="s">
        <v>21</v>
      </c>
      <c r="N124" s="200" t="s">
        <v>48</v>
      </c>
      <c r="O124" s="42"/>
      <c r="P124" s="201">
        <f t="shared" si="21"/>
        <v>0</v>
      </c>
      <c r="Q124" s="201">
        <v>0</v>
      </c>
      <c r="R124" s="201">
        <f t="shared" si="22"/>
        <v>0</v>
      </c>
      <c r="S124" s="201">
        <v>0</v>
      </c>
      <c r="T124" s="202">
        <f t="shared" si="23"/>
        <v>0</v>
      </c>
      <c r="AR124" s="24" t="s">
        <v>1009</v>
      </c>
      <c r="AT124" s="24" t="s">
        <v>189</v>
      </c>
      <c r="AU124" s="24" t="s">
        <v>87</v>
      </c>
      <c r="AY124" s="24" t="s">
        <v>187</v>
      </c>
      <c r="BE124" s="203">
        <f t="shared" si="24"/>
        <v>0</v>
      </c>
      <c r="BF124" s="203">
        <f t="shared" si="25"/>
        <v>0</v>
      </c>
      <c r="BG124" s="203">
        <f t="shared" si="26"/>
        <v>0</v>
      </c>
      <c r="BH124" s="203">
        <f t="shared" si="27"/>
        <v>0</v>
      </c>
      <c r="BI124" s="203">
        <f t="shared" si="28"/>
        <v>0</v>
      </c>
      <c r="BJ124" s="24" t="s">
        <v>85</v>
      </c>
      <c r="BK124" s="203">
        <f t="shared" si="29"/>
        <v>0</v>
      </c>
      <c r="BL124" s="24" t="s">
        <v>1009</v>
      </c>
      <c r="BM124" s="24" t="s">
        <v>2471</v>
      </c>
    </row>
    <row r="125" spans="2:65" s="1" customFormat="1" ht="16.5" customHeight="1">
      <c r="B125" s="41"/>
      <c r="C125" s="192" t="s">
        <v>371</v>
      </c>
      <c r="D125" s="192" t="s">
        <v>189</v>
      </c>
      <c r="E125" s="193" t="s">
        <v>1012</v>
      </c>
      <c r="F125" s="194" t="s">
        <v>1013</v>
      </c>
      <c r="G125" s="195" t="s">
        <v>1014</v>
      </c>
      <c r="H125" s="196">
        <v>1</v>
      </c>
      <c r="I125" s="197"/>
      <c r="J125" s="198">
        <f t="shared" si="20"/>
        <v>0</v>
      </c>
      <c r="K125" s="194" t="s">
        <v>21</v>
      </c>
      <c r="L125" s="61"/>
      <c r="M125" s="199" t="s">
        <v>21</v>
      </c>
      <c r="N125" s="200" t="s">
        <v>48</v>
      </c>
      <c r="O125" s="42"/>
      <c r="P125" s="201">
        <f t="shared" si="21"/>
        <v>0</v>
      </c>
      <c r="Q125" s="201">
        <v>0</v>
      </c>
      <c r="R125" s="201">
        <f t="shared" si="22"/>
        <v>0</v>
      </c>
      <c r="S125" s="201">
        <v>0</v>
      </c>
      <c r="T125" s="202">
        <f t="shared" si="23"/>
        <v>0</v>
      </c>
      <c r="AR125" s="24" t="s">
        <v>1009</v>
      </c>
      <c r="AT125" s="24" t="s">
        <v>189</v>
      </c>
      <c r="AU125" s="24" t="s">
        <v>87</v>
      </c>
      <c r="AY125" s="24" t="s">
        <v>187</v>
      </c>
      <c r="BE125" s="203">
        <f t="shared" si="24"/>
        <v>0</v>
      </c>
      <c r="BF125" s="203">
        <f t="shared" si="25"/>
        <v>0</v>
      </c>
      <c r="BG125" s="203">
        <f t="shared" si="26"/>
        <v>0</v>
      </c>
      <c r="BH125" s="203">
        <f t="shared" si="27"/>
        <v>0</v>
      </c>
      <c r="BI125" s="203">
        <f t="shared" si="28"/>
        <v>0</v>
      </c>
      <c r="BJ125" s="24" t="s">
        <v>85</v>
      </c>
      <c r="BK125" s="203">
        <f t="shared" si="29"/>
        <v>0</v>
      </c>
      <c r="BL125" s="24" t="s">
        <v>1009</v>
      </c>
      <c r="BM125" s="24" t="s">
        <v>2472</v>
      </c>
    </row>
    <row r="126" spans="2:65" s="1" customFormat="1" ht="16.5" customHeight="1">
      <c r="B126" s="41"/>
      <c r="C126" s="192" t="s">
        <v>528</v>
      </c>
      <c r="D126" s="192" t="s">
        <v>189</v>
      </c>
      <c r="E126" s="193" t="s">
        <v>1017</v>
      </c>
      <c r="F126" s="194" t="s">
        <v>1018</v>
      </c>
      <c r="G126" s="195" t="s">
        <v>1014</v>
      </c>
      <c r="H126" s="196">
        <v>1</v>
      </c>
      <c r="I126" s="197"/>
      <c r="J126" s="198">
        <f t="shared" si="20"/>
        <v>0</v>
      </c>
      <c r="K126" s="194" t="s">
        <v>21</v>
      </c>
      <c r="L126" s="61"/>
      <c r="M126" s="199" t="s">
        <v>21</v>
      </c>
      <c r="N126" s="200" t="s">
        <v>48</v>
      </c>
      <c r="O126" s="42"/>
      <c r="P126" s="201">
        <f t="shared" si="21"/>
        <v>0</v>
      </c>
      <c r="Q126" s="201">
        <v>0</v>
      </c>
      <c r="R126" s="201">
        <f t="shared" si="22"/>
        <v>0</v>
      </c>
      <c r="S126" s="201">
        <v>0</v>
      </c>
      <c r="T126" s="202">
        <f t="shared" si="23"/>
        <v>0</v>
      </c>
      <c r="AR126" s="24" t="s">
        <v>1009</v>
      </c>
      <c r="AT126" s="24" t="s">
        <v>189</v>
      </c>
      <c r="AU126" s="24" t="s">
        <v>87</v>
      </c>
      <c r="AY126" s="24" t="s">
        <v>187</v>
      </c>
      <c r="BE126" s="203">
        <f t="shared" si="24"/>
        <v>0</v>
      </c>
      <c r="BF126" s="203">
        <f t="shared" si="25"/>
        <v>0</v>
      </c>
      <c r="BG126" s="203">
        <f t="shared" si="26"/>
        <v>0</v>
      </c>
      <c r="BH126" s="203">
        <f t="shared" si="27"/>
        <v>0</v>
      </c>
      <c r="BI126" s="203">
        <f t="shared" si="28"/>
        <v>0</v>
      </c>
      <c r="BJ126" s="24" t="s">
        <v>85</v>
      </c>
      <c r="BK126" s="203">
        <f t="shared" si="29"/>
        <v>0</v>
      </c>
      <c r="BL126" s="24" t="s">
        <v>1009</v>
      </c>
      <c r="BM126" s="24" t="s">
        <v>2473</v>
      </c>
    </row>
    <row r="127" spans="2:65" s="1" customFormat="1" ht="25.5" customHeight="1">
      <c r="B127" s="41"/>
      <c r="C127" s="192" t="s">
        <v>533</v>
      </c>
      <c r="D127" s="192" t="s">
        <v>189</v>
      </c>
      <c r="E127" s="193" t="s">
        <v>1021</v>
      </c>
      <c r="F127" s="194" t="s">
        <v>1022</v>
      </c>
      <c r="G127" s="195" t="s">
        <v>1014</v>
      </c>
      <c r="H127" s="196">
        <v>1</v>
      </c>
      <c r="I127" s="197"/>
      <c r="J127" s="198">
        <f t="shared" si="20"/>
        <v>0</v>
      </c>
      <c r="K127" s="194" t="s">
        <v>21</v>
      </c>
      <c r="L127" s="61"/>
      <c r="M127" s="199" t="s">
        <v>21</v>
      </c>
      <c r="N127" s="216" t="s">
        <v>48</v>
      </c>
      <c r="O127" s="217"/>
      <c r="P127" s="218">
        <f t="shared" si="21"/>
        <v>0</v>
      </c>
      <c r="Q127" s="218">
        <v>0</v>
      </c>
      <c r="R127" s="218">
        <f t="shared" si="22"/>
        <v>0</v>
      </c>
      <c r="S127" s="218">
        <v>0</v>
      </c>
      <c r="T127" s="219">
        <f t="shared" si="23"/>
        <v>0</v>
      </c>
      <c r="AR127" s="24" t="s">
        <v>1009</v>
      </c>
      <c r="AT127" s="24" t="s">
        <v>189</v>
      </c>
      <c r="AU127" s="24" t="s">
        <v>87</v>
      </c>
      <c r="AY127" s="24" t="s">
        <v>187</v>
      </c>
      <c r="BE127" s="203">
        <f t="shared" si="24"/>
        <v>0</v>
      </c>
      <c r="BF127" s="203">
        <f t="shared" si="25"/>
        <v>0</v>
      </c>
      <c r="BG127" s="203">
        <f t="shared" si="26"/>
        <v>0</v>
      </c>
      <c r="BH127" s="203">
        <f t="shared" si="27"/>
        <v>0</v>
      </c>
      <c r="BI127" s="203">
        <f t="shared" si="28"/>
        <v>0</v>
      </c>
      <c r="BJ127" s="24" t="s">
        <v>85</v>
      </c>
      <c r="BK127" s="203">
        <f t="shared" si="29"/>
        <v>0</v>
      </c>
      <c r="BL127" s="24" t="s">
        <v>1009</v>
      </c>
      <c r="BM127" s="24" t="s">
        <v>2474</v>
      </c>
    </row>
    <row r="128" spans="2:65" s="1" customFormat="1" ht="6.95" customHeight="1">
      <c r="B128" s="56"/>
      <c r="C128" s="57"/>
      <c r="D128" s="57"/>
      <c r="E128" s="57"/>
      <c r="F128" s="57"/>
      <c r="G128" s="57"/>
      <c r="H128" s="57"/>
      <c r="I128" s="139"/>
      <c r="J128" s="57"/>
      <c r="K128" s="57"/>
      <c r="L128" s="61"/>
    </row>
  </sheetData>
  <sheetProtection algorithmName="SHA-512" hashValue="O35szo7b/Yg0vLT00sova0FOLX9jWMdpO4fpURxBxhKwm0RYakICXlTOXlMYcFmGXe+OOLKBTkjfFl8Ico/CCw==" saltValue="ISzOj7TDTkDHP9btfHLsy9E6O5/JkWRLe1YquVi+qMGx2Kh6Jk8H5NpsN3nYgQeXXGYFZj2RnUdx0kWMHrCH7g==" spinCount="100000" sheet="1" objects="1" scenarios="1" formatColumns="0" formatRows="0" autoFilter="0"/>
  <autoFilter ref="C80:K127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117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2475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ROUND(SUM(BE81:BE124), 2)</f>
        <v>0</v>
      </c>
      <c r="G30" s="42"/>
      <c r="H30" s="42"/>
      <c r="I30" s="131">
        <v>0.21</v>
      </c>
      <c r="J30" s="130">
        <f>ROUND(ROUND((SUM(BE81:BE124)),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ROUND(SUM(BF81:BF124), 2)</f>
        <v>0</v>
      </c>
      <c r="G31" s="42"/>
      <c r="H31" s="42"/>
      <c r="I31" s="131">
        <v>0.15</v>
      </c>
      <c r="J31" s="130">
        <f>ROUND(ROUND((SUM(BF81:BF124)),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ROUND(SUM(BG81:BG124),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ROUND(SUM(BH81:BH124),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ROUND(SUM(BI81:BI124),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___402 - Osvětlení odtahového parkoviště (Správa služeb hl. m. Prahy)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J81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164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47" s="8" customFormat="1" ht="19.899999999999999" customHeight="1">
      <c r="B58" s="156"/>
      <c r="C58" s="157"/>
      <c r="D58" s="158" t="s">
        <v>2476</v>
      </c>
      <c r="E58" s="159"/>
      <c r="F58" s="159"/>
      <c r="G58" s="159"/>
      <c r="H58" s="159"/>
      <c r="I58" s="160"/>
      <c r="J58" s="161">
        <f>J83</f>
        <v>0</v>
      </c>
      <c r="K58" s="162"/>
    </row>
    <row r="59" spans="2:47" s="8" customFormat="1" ht="19.899999999999999" customHeight="1">
      <c r="B59" s="156"/>
      <c r="C59" s="157"/>
      <c r="D59" s="158" t="s">
        <v>2477</v>
      </c>
      <c r="E59" s="159"/>
      <c r="F59" s="159"/>
      <c r="G59" s="159"/>
      <c r="H59" s="159"/>
      <c r="I59" s="160"/>
      <c r="J59" s="161">
        <f>J90</f>
        <v>0</v>
      </c>
      <c r="K59" s="162"/>
    </row>
    <row r="60" spans="2:47" s="8" customFormat="1" ht="19.899999999999999" customHeight="1">
      <c r="B60" s="156"/>
      <c r="C60" s="157"/>
      <c r="D60" s="158" t="s">
        <v>2478</v>
      </c>
      <c r="E60" s="159"/>
      <c r="F60" s="159"/>
      <c r="G60" s="159"/>
      <c r="H60" s="159"/>
      <c r="I60" s="160"/>
      <c r="J60" s="161">
        <f>J98</f>
        <v>0</v>
      </c>
      <c r="K60" s="162"/>
    </row>
    <row r="61" spans="2:47" s="8" customFormat="1" ht="19.899999999999999" customHeight="1">
      <c r="B61" s="156"/>
      <c r="C61" s="157"/>
      <c r="D61" s="158" t="s">
        <v>2352</v>
      </c>
      <c r="E61" s="159"/>
      <c r="F61" s="159"/>
      <c r="G61" s="159"/>
      <c r="H61" s="159"/>
      <c r="I61" s="160"/>
      <c r="J61" s="161">
        <f>J117</f>
        <v>0</v>
      </c>
      <c r="K61" s="162"/>
    </row>
    <row r="62" spans="2:47" s="1" customFormat="1" ht="21.75" customHeight="1">
      <c r="B62" s="41"/>
      <c r="C62" s="42"/>
      <c r="D62" s="42"/>
      <c r="E62" s="42"/>
      <c r="F62" s="42"/>
      <c r="G62" s="42"/>
      <c r="H62" s="42"/>
      <c r="I62" s="118"/>
      <c r="J62" s="42"/>
      <c r="K62" s="45"/>
    </row>
    <row r="63" spans="2:47" s="1" customFormat="1" ht="6.95" customHeight="1">
      <c r="B63" s="56"/>
      <c r="C63" s="57"/>
      <c r="D63" s="57"/>
      <c r="E63" s="57"/>
      <c r="F63" s="57"/>
      <c r="G63" s="57"/>
      <c r="H63" s="57"/>
      <c r="I63" s="139"/>
      <c r="J63" s="57"/>
      <c r="K63" s="58"/>
    </row>
    <row r="67" spans="2:20" s="1" customFormat="1" ht="6.95" customHeight="1">
      <c r="B67" s="59"/>
      <c r="C67" s="60"/>
      <c r="D67" s="60"/>
      <c r="E67" s="60"/>
      <c r="F67" s="60"/>
      <c r="G67" s="60"/>
      <c r="H67" s="60"/>
      <c r="I67" s="142"/>
      <c r="J67" s="60"/>
      <c r="K67" s="60"/>
      <c r="L67" s="61"/>
    </row>
    <row r="68" spans="2:20" s="1" customFormat="1" ht="36.950000000000003" customHeight="1">
      <c r="B68" s="41"/>
      <c r="C68" s="62" t="s">
        <v>171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20" s="1" customFormat="1" ht="6.95" customHeight="1">
      <c r="B69" s="41"/>
      <c r="C69" s="63"/>
      <c r="D69" s="63"/>
      <c r="E69" s="63"/>
      <c r="F69" s="63"/>
      <c r="G69" s="63"/>
      <c r="H69" s="63"/>
      <c r="I69" s="163"/>
      <c r="J69" s="63"/>
      <c r="K69" s="63"/>
      <c r="L69" s="61"/>
    </row>
    <row r="70" spans="2:20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20" s="1" customFormat="1" ht="16.5" customHeight="1">
      <c r="B71" s="41"/>
      <c r="C71" s="63"/>
      <c r="D71" s="63"/>
      <c r="E71" s="387" t="str">
        <f>E7</f>
        <v>Sdružené parkoviště Jankovcova, Praha 7</v>
      </c>
      <c r="F71" s="388"/>
      <c r="G71" s="388"/>
      <c r="H71" s="388"/>
      <c r="I71" s="163"/>
      <c r="J71" s="63"/>
      <c r="K71" s="63"/>
      <c r="L71" s="61"/>
    </row>
    <row r="72" spans="2:20" s="1" customFormat="1" ht="14.45" customHeight="1">
      <c r="B72" s="41"/>
      <c r="C72" s="65" t="s">
        <v>157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20" s="1" customFormat="1" ht="17.25" customHeight="1">
      <c r="B73" s="41"/>
      <c r="C73" s="63"/>
      <c r="D73" s="63"/>
      <c r="E73" s="362" t="str">
        <f>E9</f>
        <v>___402 - Osvětlení odtahového parkoviště (Správa služeb hl. m. Prahy)</v>
      </c>
      <c r="F73" s="389"/>
      <c r="G73" s="389"/>
      <c r="H73" s="389"/>
      <c r="I73" s="163"/>
      <c r="J73" s="63"/>
      <c r="K73" s="63"/>
      <c r="L73" s="61"/>
    </row>
    <row r="74" spans="2:20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20" s="1" customFormat="1" ht="18" customHeight="1">
      <c r="B75" s="41"/>
      <c r="C75" s="65" t="s">
        <v>24</v>
      </c>
      <c r="D75" s="63"/>
      <c r="E75" s="63"/>
      <c r="F75" s="164" t="str">
        <f>F12</f>
        <v>Praha 7</v>
      </c>
      <c r="G75" s="63"/>
      <c r="H75" s="63"/>
      <c r="I75" s="165" t="s">
        <v>26</v>
      </c>
      <c r="J75" s="73" t="str">
        <f>IF(J12="","",J12)</f>
        <v>19. 3. 2018</v>
      </c>
      <c r="K75" s="63"/>
      <c r="L75" s="61"/>
    </row>
    <row r="76" spans="2:20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1" customFormat="1">
      <c r="B77" s="41"/>
      <c r="C77" s="65" t="s">
        <v>28</v>
      </c>
      <c r="D77" s="63"/>
      <c r="E77" s="63"/>
      <c r="F77" s="164" t="str">
        <f>E15</f>
        <v>Technická správa komunikací hl. m. Prahy, a.s.</v>
      </c>
      <c r="G77" s="63"/>
      <c r="H77" s="63"/>
      <c r="I77" s="165" t="s">
        <v>36</v>
      </c>
      <c r="J77" s="164" t="str">
        <f>E21</f>
        <v>Sinpps s.r.o.</v>
      </c>
      <c r="K77" s="63"/>
      <c r="L77" s="61"/>
    </row>
    <row r="78" spans="2:20" s="1" customFormat="1" ht="14.45" customHeight="1">
      <c r="B78" s="41"/>
      <c r="C78" s="65" t="s">
        <v>34</v>
      </c>
      <c r="D78" s="63"/>
      <c r="E78" s="63"/>
      <c r="F78" s="164" t="str">
        <f>IF(E18="","",E18)</f>
        <v/>
      </c>
      <c r="G78" s="63"/>
      <c r="H78" s="63"/>
      <c r="I78" s="163"/>
      <c r="J78" s="63"/>
      <c r="K78" s="63"/>
      <c r="L78" s="61"/>
    </row>
    <row r="79" spans="2:20" s="1" customFormat="1" ht="10.3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20" s="9" customFormat="1" ht="29.25" customHeight="1">
      <c r="B80" s="166"/>
      <c r="C80" s="167" t="s">
        <v>172</v>
      </c>
      <c r="D80" s="168" t="s">
        <v>62</v>
      </c>
      <c r="E80" s="168" t="s">
        <v>58</v>
      </c>
      <c r="F80" s="168" t="s">
        <v>173</v>
      </c>
      <c r="G80" s="168" t="s">
        <v>174</v>
      </c>
      <c r="H80" s="168" t="s">
        <v>175</v>
      </c>
      <c r="I80" s="169" t="s">
        <v>176</v>
      </c>
      <c r="J80" s="168" t="s">
        <v>161</v>
      </c>
      <c r="K80" s="170" t="s">
        <v>177</v>
      </c>
      <c r="L80" s="171"/>
      <c r="M80" s="81" t="s">
        <v>178</v>
      </c>
      <c r="N80" s="82" t="s">
        <v>47</v>
      </c>
      <c r="O80" s="82" t="s">
        <v>179</v>
      </c>
      <c r="P80" s="82" t="s">
        <v>180</v>
      </c>
      <c r="Q80" s="82" t="s">
        <v>181</v>
      </c>
      <c r="R80" s="82" t="s">
        <v>182</v>
      </c>
      <c r="S80" s="82" t="s">
        <v>183</v>
      </c>
      <c r="T80" s="83" t="s">
        <v>184</v>
      </c>
    </row>
    <row r="81" spans="2:65" s="1" customFormat="1" ht="29.25" customHeight="1">
      <c r="B81" s="41"/>
      <c r="C81" s="87" t="s">
        <v>162</v>
      </c>
      <c r="D81" s="63"/>
      <c r="E81" s="63"/>
      <c r="F81" s="63"/>
      <c r="G81" s="63"/>
      <c r="H81" s="63"/>
      <c r="I81" s="163"/>
      <c r="J81" s="172">
        <f>BK81</f>
        <v>0</v>
      </c>
      <c r="K81" s="63"/>
      <c r="L81" s="61"/>
      <c r="M81" s="84"/>
      <c r="N81" s="85"/>
      <c r="O81" s="85"/>
      <c r="P81" s="173">
        <f>P82</f>
        <v>0</v>
      </c>
      <c r="Q81" s="85"/>
      <c r="R81" s="173">
        <f>R82</f>
        <v>0</v>
      </c>
      <c r="S81" s="85"/>
      <c r="T81" s="174">
        <f>T82</f>
        <v>0</v>
      </c>
      <c r="AT81" s="24" t="s">
        <v>76</v>
      </c>
      <c r="AU81" s="24" t="s">
        <v>163</v>
      </c>
      <c r="BK81" s="175">
        <f>BK82</f>
        <v>0</v>
      </c>
    </row>
    <row r="82" spans="2:65" s="10" customFormat="1" ht="37.35" customHeight="1">
      <c r="B82" s="176"/>
      <c r="C82" s="177"/>
      <c r="D82" s="178" t="s">
        <v>76</v>
      </c>
      <c r="E82" s="179" t="s">
        <v>185</v>
      </c>
      <c r="F82" s="179" t="s">
        <v>186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P83+P90+P98+P117</f>
        <v>0</v>
      </c>
      <c r="Q82" s="184"/>
      <c r="R82" s="185">
        <f>R83+R90+R98+R117</f>
        <v>0</v>
      </c>
      <c r="S82" s="184"/>
      <c r="T82" s="186">
        <f>T83+T90+T98+T117</f>
        <v>0</v>
      </c>
      <c r="AR82" s="187" t="s">
        <v>85</v>
      </c>
      <c r="AT82" s="188" t="s">
        <v>76</v>
      </c>
      <c r="AU82" s="188" t="s">
        <v>77</v>
      </c>
      <c r="AY82" s="187" t="s">
        <v>187</v>
      </c>
      <c r="BK82" s="189">
        <f>BK83+BK90+BK98+BK117</f>
        <v>0</v>
      </c>
    </row>
    <row r="83" spans="2:65" s="10" customFormat="1" ht="19.899999999999999" customHeight="1">
      <c r="B83" s="176"/>
      <c r="C83" s="177"/>
      <c r="D83" s="178" t="s">
        <v>76</v>
      </c>
      <c r="E83" s="190" t="s">
        <v>2353</v>
      </c>
      <c r="F83" s="190" t="s">
        <v>2362</v>
      </c>
      <c r="G83" s="177"/>
      <c r="H83" s="177"/>
      <c r="I83" s="180"/>
      <c r="J83" s="191">
        <f>BK83</f>
        <v>0</v>
      </c>
      <c r="K83" s="177"/>
      <c r="L83" s="182"/>
      <c r="M83" s="183"/>
      <c r="N83" s="184"/>
      <c r="O83" s="184"/>
      <c r="P83" s="185">
        <f>SUM(P84:P89)</f>
        <v>0</v>
      </c>
      <c r="Q83" s="184"/>
      <c r="R83" s="185">
        <f>SUM(R84:R89)</f>
        <v>0</v>
      </c>
      <c r="S83" s="184"/>
      <c r="T83" s="186">
        <f>SUM(T84:T89)</f>
        <v>0</v>
      </c>
      <c r="AR83" s="187" t="s">
        <v>85</v>
      </c>
      <c r="AT83" s="188" t="s">
        <v>76</v>
      </c>
      <c r="AU83" s="188" t="s">
        <v>85</v>
      </c>
      <c r="AY83" s="187" t="s">
        <v>187</v>
      </c>
      <c r="BK83" s="189">
        <f>SUM(BK84:BK89)</f>
        <v>0</v>
      </c>
    </row>
    <row r="84" spans="2:65" s="1" customFormat="1" ht="16.5" customHeight="1">
      <c r="B84" s="41"/>
      <c r="C84" s="192" t="s">
        <v>85</v>
      </c>
      <c r="D84" s="192" t="s">
        <v>189</v>
      </c>
      <c r="E84" s="193" t="s">
        <v>2372</v>
      </c>
      <c r="F84" s="194" t="s">
        <v>2373</v>
      </c>
      <c r="G84" s="195" t="s">
        <v>293</v>
      </c>
      <c r="H84" s="196">
        <v>149</v>
      </c>
      <c r="I84" s="197"/>
      <c r="J84" s="198">
        <f t="shared" ref="J84:J89" si="0">ROUND(I84*H84,2)</f>
        <v>0</v>
      </c>
      <c r="K84" s="194" t="s">
        <v>21</v>
      </c>
      <c r="L84" s="61"/>
      <c r="M84" s="199" t="s">
        <v>21</v>
      </c>
      <c r="N84" s="200" t="s">
        <v>48</v>
      </c>
      <c r="O84" s="42"/>
      <c r="P84" s="201">
        <f t="shared" ref="P84:P89" si="1">O84*H84</f>
        <v>0</v>
      </c>
      <c r="Q84" s="201">
        <v>0</v>
      </c>
      <c r="R84" s="201">
        <f t="shared" ref="R84:R89" si="2">Q84*H84</f>
        <v>0</v>
      </c>
      <c r="S84" s="201">
        <v>0</v>
      </c>
      <c r="T84" s="202">
        <f t="shared" ref="T84:T89" si="3">S84*H84</f>
        <v>0</v>
      </c>
      <c r="AR84" s="24" t="s">
        <v>194</v>
      </c>
      <c r="AT84" s="24" t="s">
        <v>189</v>
      </c>
      <c r="AU84" s="24" t="s">
        <v>87</v>
      </c>
      <c r="AY84" s="24" t="s">
        <v>187</v>
      </c>
      <c r="BE84" s="203">
        <f t="shared" ref="BE84:BE89" si="4">IF(N84="základní",J84,0)</f>
        <v>0</v>
      </c>
      <c r="BF84" s="203">
        <f t="shared" ref="BF84:BF89" si="5">IF(N84="snížená",J84,0)</f>
        <v>0</v>
      </c>
      <c r="BG84" s="203">
        <f t="shared" ref="BG84:BG89" si="6">IF(N84="zákl. přenesená",J84,0)</f>
        <v>0</v>
      </c>
      <c r="BH84" s="203">
        <f t="shared" ref="BH84:BH89" si="7">IF(N84="sníž. přenesená",J84,0)</f>
        <v>0</v>
      </c>
      <c r="BI84" s="203">
        <f t="shared" ref="BI84:BI89" si="8">IF(N84="nulová",J84,0)</f>
        <v>0</v>
      </c>
      <c r="BJ84" s="24" t="s">
        <v>85</v>
      </c>
      <c r="BK84" s="203">
        <f t="shared" ref="BK84:BK89" si="9">ROUND(I84*H84,2)</f>
        <v>0</v>
      </c>
      <c r="BL84" s="24" t="s">
        <v>194</v>
      </c>
      <c r="BM84" s="24" t="s">
        <v>2479</v>
      </c>
    </row>
    <row r="85" spans="2:65" s="1" customFormat="1" ht="16.5" customHeight="1">
      <c r="B85" s="41"/>
      <c r="C85" s="192" t="s">
        <v>87</v>
      </c>
      <c r="D85" s="192" t="s">
        <v>189</v>
      </c>
      <c r="E85" s="193" t="s">
        <v>2378</v>
      </c>
      <c r="F85" s="194" t="s">
        <v>2379</v>
      </c>
      <c r="G85" s="195" t="s">
        <v>1450</v>
      </c>
      <c r="H85" s="196">
        <v>9</v>
      </c>
      <c r="I85" s="197"/>
      <c r="J85" s="198">
        <f t="shared" si="0"/>
        <v>0</v>
      </c>
      <c r="K85" s="194" t="s">
        <v>21</v>
      </c>
      <c r="L85" s="61"/>
      <c r="M85" s="199" t="s">
        <v>21</v>
      </c>
      <c r="N85" s="200" t="s">
        <v>48</v>
      </c>
      <c r="O85" s="42"/>
      <c r="P85" s="201">
        <f t="shared" si="1"/>
        <v>0</v>
      </c>
      <c r="Q85" s="201">
        <v>0</v>
      </c>
      <c r="R85" s="201">
        <f t="shared" si="2"/>
        <v>0</v>
      </c>
      <c r="S85" s="201">
        <v>0</v>
      </c>
      <c r="T85" s="202">
        <f t="shared" si="3"/>
        <v>0</v>
      </c>
      <c r="AR85" s="24" t="s">
        <v>194</v>
      </c>
      <c r="AT85" s="24" t="s">
        <v>189</v>
      </c>
      <c r="AU85" s="24" t="s">
        <v>87</v>
      </c>
      <c r="AY85" s="24" t="s">
        <v>187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4" t="s">
        <v>85</v>
      </c>
      <c r="BK85" s="203">
        <f t="shared" si="9"/>
        <v>0</v>
      </c>
      <c r="BL85" s="24" t="s">
        <v>194</v>
      </c>
      <c r="BM85" s="24" t="s">
        <v>2480</v>
      </c>
    </row>
    <row r="86" spans="2:65" s="1" customFormat="1" ht="25.5" customHeight="1">
      <c r="B86" s="41"/>
      <c r="C86" s="192" t="s">
        <v>199</v>
      </c>
      <c r="D86" s="192" t="s">
        <v>189</v>
      </c>
      <c r="E86" s="193" t="s">
        <v>2375</v>
      </c>
      <c r="F86" s="194" t="s">
        <v>2376</v>
      </c>
      <c r="G86" s="195" t="s">
        <v>293</v>
      </c>
      <c r="H86" s="196">
        <v>149</v>
      </c>
      <c r="I86" s="197"/>
      <c r="J86" s="198">
        <f t="shared" si="0"/>
        <v>0</v>
      </c>
      <c r="K86" s="194" t="s">
        <v>21</v>
      </c>
      <c r="L86" s="61"/>
      <c r="M86" s="199" t="s">
        <v>21</v>
      </c>
      <c r="N86" s="200" t="s">
        <v>48</v>
      </c>
      <c r="O86" s="42"/>
      <c r="P86" s="201">
        <f t="shared" si="1"/>
        <v>0</v>
      </c>
      <c r="Q86" s="201">
        <v>0</v>
      </c>
      <c r="R86" s="201">
        <f t="shared" si="2"/>
        <v>0</v>
      </c>
      <c r="S86" s="201">
        <v>0</v>
      </c>
      <c r="T86" s="202">
        <f t="shared" si="3"/>
        <v>0</v>
      </c>
      <c r="AR86" s="24" t="s">
        <v>194</v>
      </c>
      <c r="AT86" s="24" t="s">
        <v>189</v>
      </c>
      <c r="AU86" s="24" t="s">
        <v>87</v>
      </c>
      <c r="AY86" s="24" t="s">
        <v>187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4" t="s">
        <v>85</v>
      </c>
      <c r="BK86" s="203">
        <f t="shared" si="9"/>
        <v>0</v>
      </c>
      <c r="BL86" s="24" t="s">
        <v>194</v>
      </c>
      <c r="BM86" s="24" t="s">
        <v>2481</v>
      </c>
    </row>
    <row r="87" spans="2:65" s="1" customFormat="1" ht="25.5" customHeight="1">
      <c r="B87" s="41"/>
      <c r="C87" s="192" t="s">
        <v>194</v>
      </c>
      <c r="D87" s="192" t="s">
        <v>189</v>
      </c>
      <c r="E87" s="193" t="s">
        <v>2381</v>
      </c>
      <c r="F87" s="194" t="s">
        <v>2382</v>
      </c>
      <c r="G87" s="195" t="s">
        <v>233</v>
      </c>
      <c r="H87" s="196">
        <v>5.76</v>
      </c>
      <c r="I87" s="197"/>
      <c r="J87" s="198">
        <f t="shared" si="0"/>
        <v>0</v>
      </c>
      <c r="K87" s="194" t="s">
        <v>21</v>
      </c>
      <c r="L87" s="61"/>
      <c r="M87" s="199" t="s">
        <v>21</v>
      </c>
      <c r="N87" s="200" t="s">
        <v>48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194</v>
      </c>
      <c r="AT87" s="24" t="s">
        <v>189</v>
      </c>
      <c r="AU87" s="24" t="s">
        <v>87</v>
      </c>
      <c r="AY87" s="24" t="s">
        <v>187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85</v>
      </c>
      <c r="BK87" s="203">
        <f t="shared" si="9"/>
        <v>0</v>
      </c>
      <c r="BL87" s="24" t="s">
        <v>194</v>
      </c>
      <c r="BM87" s="24" t="s">
        <v>2482</v>
      </c>
    </row>
    <row r="88" spans="2:65" s="1" customFormat="1" ht="16.5" customHeight="1">
      <c r="B88" s="41"/>
      <c r="C88" s="192" t="s">
        <v>207</v>
      </c>
      <c r="D88" s="192" t="s">
        <v>189</v>
      </c>
      <c r="E88" s="193" t="s">
        <v>2483</v>
      </c>
      <c r="F88" s="194" t="s">
        <v>2385</v>
      </c>
      <c r="G88" s="195" t="s">
        <v>1450</v>
      </c>
      <c r="H88" s="196">
        <v>9</v>
      </c>
      <c r="I88" s="197"/>
      <c r="J88" s="198">
        <f t="shared" si="0"/>
        <v>0</v>
      </c>
      <c r="K88" s="194" t="s">
        <v>21</v>
      </c>
      <c r="L88" s="61"/>
      <c r="M88" s="199" t="s">
        <v>21</v>
      </c>
      <c r="N88" s="200" t="s">
        <v>48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194</v>
      </c>
      <c r="AT88" s="24" t="s">
        <v>189</v>
      </c>
      <c r="AU88" s="24" t="s">
        <v>87</v>
      </c>
      <c r="AY88" s="24" t="s">
        <v>187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85</v>
      </c>
      <c r="BK88" s="203">
        <f t="shared" si="9"/>
        <v>0</v>
      </c>
      <c r="BL88" s="24" t="s">
        <v>194</v>
      </c>
      <c r="BM88" s="24" t="s">
        <v>2484</v>
      </c>
    </row>
    <row r="89" spans="2:65" s="1" customFormat="1" ht="16.5" customHeight="1">
      <c r="B89" s="41"/>
      <c r="C89" s="192" t="s">
        <v>211</v>
      </c>
      <c r="D89" s="192" t="s">
        <v>189</v>
      </c>
      <c r="E89" s="193" t="s">
        <v>2387</v>
      </c>
      <c r="F89" s="194" t="s">
        <v>2388</v>
      </c>
      <c r="G89" s="195" t="s">
        <v>233</v>
      </c>
      <c r="H89" s="196">
        <v>14.9</v>
      </c>
      <c r="I89" s="197"/>
      <c r="J89" s="198">
        <f t="shared" si="0"/>
        <v>0</v>
      </c>
      <c r="K89" s="194" t="s">
        <v>21</v>
      </c>
      <c r="L89" s="61"/>
      <c r="M89" s="199" t="s">
        <v>21</v>
      </c>
      <c r="N89" s="200" t="s">
        <v>48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194</v>
      </c>
      <c r="AT89" s="24" t="s">
        <v>189</v>
      </c>
      <c r="AU89" s="24" t="s">
        <v>87</v>
      </c>
      <c r="AY89" s="24" t="s">
        <v>187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85</v>
      </c>
      <c r="BK89" s="203">
        <f t="shared" si="9"/>
        <v>0</v>
      </c>
      <c r="BL89" s="24" t="s">
        <v>194</v>
      </c>
      <c r="BM89" s="24" t="s">
        <v>2485</v>
      </c>
    </row>
    <row r="90" spans="2:65" s="10" customFormat="1" ht="29.85" customHeight="1">
      <c r="B90" s="176"/>
      <c r="C90" s="177"/>
      <c r="D90" s="178" t="s">
        <v>76</v>
      </c>
      <c r="E90" s="190" t="s">
        <v>2361</v>
      </c>
      <c r="F90" s="190" t="s">
        <v>2486</v>
      </c>
      <c r="G90" s="177"/>
      <c r="H90" s="177"/>
      <c r="I90" s="180"/>
      <c r="J90" s="191">
        <f>BK90</f>
        <v>0</v>
      </c>
      <c r="K90" s="177"/>
      <c r="L90" s="182"/>
      <c r="M90" s="183"/>
      <c r="N90" s="184"/>
      <c r="O90" s="184"/>
      <c r="P90" s="185">
        <f>SUM(P91:P97)</f>
        <v>0</v>
      </c>
      <c r="Q90" s="184"/>
      <c r="R90" s="185">
        <f>SUM(R91:R97)</f>
        <v>0</v>
      </c>
      <c r="S90" s="184"/>
      <c r="T90" s="186">
        <f>SUM(T91:T97)</f>
        <v>0</v>
      </c>
      <c r="AR90" s="187" t="s">
        <v>85</v>
      </c>
      <c r="AT90" s="188" t="s">
        <v>76</v>
      </c>
      <c r="AU90" s="188" t="s">
        <v>85</v>
      </c>
      <c r="AY90" s="187" t="s">
        <v>187</v>
      </c>
      <c r="BK90" s="189">
        <f>SUM(BK91:BK97)</f>
        <v>0</v>
      </c>
    </row>
    <row r="91" spans="2:65" s="1" customFormat="1" ht="16.5" customHeight="1">
      <c r="B91" s="41"/>
      <c r="C91" s="192" t="s">
        <v>215</v>
      </c>
      <c r="D91" s="192" t="s">
        <v>189</v>
      </c>
      <c r="E91" s="193" t="s">
        <v>2487</v>
      </c>
      <c r="F91" s="194" t="s">
        <v>2488</v>
      </c>
      <c r="G91" s="195" t="s">
        <v>1450</v>
      </c>
      <c r="H91" s="196">
        <v>1</v>
      </c>
      <c r="I91" s="197"/>
      <c r="J91" s="198">
        <f t="shared" ref="J91:J97" si="10">ROUND(I91*H91,2)</f>
        <v>0</v>
      </c>
      <c r="K91" s="194" t="s">
        <v>21</v>
      </c>
      <c r="L91" s="61"/>
      <c r="M91" s="199" t="s">
        <v>21</v>
      </c>
      <c r="N91" s="200" t="s">
        <v>48</v>
      </c>
      <c r="O91" s="42"/>
      <c r="P91" s="201">
        <f t="shared" ref="P91:P97" si="11">O91*H91</f>
        <v>0</v>
      </c>
      <c r="Q91" s="201">
        <v>0</v>
      </c>
      <c r="R91" s="201">
        <f t="shared" ref="R91:R97" si="12">Q91*H91</f>
        <v>0</v>
      </c>
      <c r="S91" s="201">
        <v>0</v>
      </c>
      <c r="T91" s="202">
        <f t="shared" ref="T91:T97" si="13">S91*H91</f>
        <v>0</v>
      </c>
      <c r="AR91" s="24" t="s">
        <v>194</v>
      </c>
      <c r="AT91" s="24" t="s">
        <v>189</v>
      </c>
      <c r="AU91" s="24" t="s">
        <v>87</v>
      </c>
      <c r="AY91" s="24" t="s">
        <v>187</v>
      </c>
      <c r="BE91" s="203">
        <f t="shared" ref="BE91:BE97" si="14">IF(N91="základní",J91,0)</f>
        <v>0</v>
      </c>
      <c r="BF91" s="203">
        <f t="shared" ref="BF91:BF97" si="15">IF(N91="snížená",J91,0)</f>
        <v>0</v>
      </c>
      <c r="BG91" s="203">
        <f t="shared" ref="BG91:BG97" si="16">IF(N91="zákl. přenesená",J91,0)</f>
        <v>0</v>
      </c>
      <c r="BH91" s="203">
        <f t="shared" ref="BH91:BH97" si="17">IF(N91="sníž. přenesená",J91,0)</f>
        <v>0</v>
      </c>
      <c r="BI91" s="203">
        <f t="shared" ref="BI91:BI97" si="18">IF(N91="nulová",J91,0)</f>
        <v>0</v>
      </c>
      <c r="BJ91" s="24" t="s">
        <v>85</v>
      </c>
      <c r="BK91" s="203">
        <f t="shared" ref="BK91:BK97" si="19">ROUND(I91*H91,2)</f>
        <v>0</v>
      </c>
      <c r="BL91" s="24" t="s">
        <v>194</v>
      </c>
      <c r="BM91" s="24" t="s">
        <v>2489</v>
      </c>
    </row>
    <row r="92" spans="2:65" s="1" customFormat="1" ht="16.5" customHeight="1">
      <c r="B92" s="41"/>
      <c r="C92" s="192" t="s">
        <v>219</v>
      </c>
      <c r="D92" s="192" t="s">
        <v>189</v>
      </c>
      <c r="E92" s="193" t="s">
        <v>2490</v>
      </c>
      <c r="F92" s="194" t="s">
        <v>2491</v>
      </c>
      <c r="G92" s="195" t="s">
        <v>1450</v>
      </c>
      <c r="H92" s="196">
        <v>1</v>
      </c>
      <c r="I92" s="197"/>
      <c r="J92" s="198">
        <f t="shared" si="10"/>
        <v>0</v>
      </c>
      <c r="K92" s="194" t="s">
        <v>21</v>
      </c>
      <c r="L92" s="61"/>
      <c r="M92" s="199" t="s">
        <v>21</v>
      </c>
      <c r="N92" s="200" t="s">
        <v>48</v>
      </c>
      <c r="O92" s="42"/>
      <c r="P92" s="201">
        <f t="shared" si="11"/>
        <v>0</v>
      </c>
      <c r="Q92" s="201">
        <v>0</v>
      </c>
      <c r="R92" s="201">
        <f t="shared" si="12"/>
        <v>0</v>
      </c>
      <c r="S92" s="201">
        <v>0</v>
      </c>
      <c r="T92" s="202">
        <f t="shared" si="13"/>
        <v>0</v>
      </c>
      <c r="AR92" s="24" t="s">
        <v>194</v>
      </c>
      <c r="AT92" s="24" t="s">
        <v>189</v>
      </c>
      <c r="AU92" s="24" t="s">
        <v>87</v>
      </c>
      <c r="AY92" s="24" t="s">
        <v>187</v>
      </c>
      <c r="BE92" s="203">
        <f t="shared" si="14"/>
        <v>0</v>
      </c>
      <c r="BF92" s="203">
        <f t="shared" si="15"/>
        <v>0</v>
      </c>
      <c r="BG92" s="203">
        <f t="shared" si="16"/>
        <v>0</v>
      </c>
      <c r="BH92" s="203">
        <f t="shared" si="17"/>
        <v>0</v>
      </c>
      <c r="BI92" s="203">
        <f t="shared" si="18"/>
        <v>0</v>
      </c>
      <c r="BJ92" s="24" t="s">
        <v>85</v>
      </c>
      <c r="BK92" s="203">
        <f t="shared" si="19"/>
        <v>0</v>
      </c>
      <c r="BL92" s="24" t="s">
        <v>194</v>
      </c>
      <c r="BM92" s="24" t="s">
        <v>2492</v>
      </c>
    </row>
    <row r="93" spans="2:65" s="1" customFormat="1" ht="16.5" customHeight="1">
      <c r="B93" s="41"/>
      <c r="C93" s="192" t="s">
        <v>225</v>
      </c>
      <c r="D93" s="192" t="s">
        <v>189</v>
      </c>
      <c r="E93" s="193" t="s">
        <v>2493</v>
      </c>
      <c r="F93" s="194" t="s">
        <v>2494</v>
      </c>
      <c r="G93" s="195" t="s">
        <v>1450</v>
      </c>
      <c r="H93" s="196">
        <v>1</v>
      </c>
      <c r="I93" s="197"/>
      <c r="J93" s="198">
        <f t="shared" si="10"/>
        <v>0</v>
      </c>
      <c r="K93" s="194" t="s">
        <v>21</v>
      </c>
      <c r="L93" s="61"/>
      <c r="M93" s="199" t="s">
        <v>21</v>
      </c>
      <c r="N93" s="200" t="s">
        <v>48</v>
      </c>
      <c r="O93" s="42"/>
      <c r="P93" s="201">
        <f t="shared" si="11"/>
        <v>0</v>
      </c>
      <c r="Q93" s="201">
        <v>0</v>
      </c>
      <c r="R93" s="201">
        <f t="shared" si="12"/>
        <v>0</v>
      </c>
      <c r="S93" s="201">
        <v>0</v>
      </c>
      <c r="T93" s="202">
        <f t="shared" si="13"/>
        <v>0</v>
      </c>
      <c r="AR93" s="24" t="s">
        <v>194</v>
      </c>
      <c r="AT93" s="24" t="s">
        <v>189</v>
      </c>
      <c r="AU93" s="24" t="s">
        <v>87</v>
      </c>
      <c r="AY93" s="24" t="s">
        <v>187</v>
      </c>
      <c r="BE93" s="203">
        <f t="shared" si="14"/>
        <v>0</v>
      </c>
      <c r="BF93" s="203">
        <f t="shared" si="15"/>
        <v>0</v>
      </c>
      <c r="BG93" s="203">
        <f t="shared" si="16"/>
        <v>0</v>
      </c>
      <c r="BH93" s="203">
        <f t="shared" si="17"/>
        <v>0</v>
      </c>
      <c r="BI93" s="203">
        <f t="shared" si="18"/>
        <v>0</v>
      </c>
      <c r="BJ93" s="24" t="s">
        <v>85</v>
      </c>
      <c r="BK93" s="203">
        <f t="shared" si="19"/>
        <v>0</v>
      </c>
      <c r="BL93" s="24" t="s">
        <v>194</v>
      </c>
      <c r="BM93" s="24" t="s">
        <v>2495</v>
      </c>
    </row>
    <row r="94" spans="2:65" s="1" customFormat="1" ht="16.5" customHeight="1">
      <c r="B94" s="41"/>
      <c r="C94" s="192" t="s">
        <v>230</v>
      </c>
      <c r="D94" s="192" t="s">
        <v>189</v>
      </c>
      <c r="E94" s="193" t="s">
        <v>2496</v>
      </c>
      <c r="F94" s="194" t="s">
        <v>2497</v>
      </c>
      <c r="G94" s="195" t="s">
        <v>1014</v>
      </c>
      <c r="H94" s="196">
        <v>1</v>
      </c>
      <c r="I94" s="197"/>
      <c r="J94" s="198">
        <f t="shared" si="10"/>
        <v>0</v>
      </c>
      <c r="K94" s="194" t="s">
        <v>21</v>
      </c>
      <c r="L94" s="61"/>
      <c r="M94" s="199" t="s">
        <v>21</v>
      </c>
      <c r="N94" s="200" t="s">
        <v>48</v>
      </c>
      <c r="O94" s="42"/>
      <c r="P94" s="201">
        <f t="shared" si="11"/>
        <v>0</v>
      </c>
      <c r="Q94" s="201">
        <v>0</v>
      </c>
      <c r="R94" s="201">
        <f t="shared" si="12"/>
        <v>0</v>
      </c>
      <c r="S94" s="201">
        <v>0</v>
      </c>
      <c r="T94" s="202">
        <f t="shared" si="13"/>
        <v>0</v>
      </c>
      <c r="AR94" s="24" t="s">
        <v>194</v>
      </c>
      <c r="AT94" s="24" t="s">
        <v>189</v>
      </c>
      <c r="AU94" s="24" t="s">
        <v>87</v>
      </c>
      <c r="AY94" s="24" t="s">
        <v>187</v>
      </c>
      <c r="BE94" s="203">
        <f t="shared" si="14"/>
        <v>0</v>
      </c>
      <c r="BF94" s="203">
        <f t="shared" si="15"/>
        <v>0</v>
      </c>
      <c r="BG94" s="203">
        <f t="shared" si="16"/>
        <v>0</v>
      </c>
      <c r="BH94" s="203">
        <f t="shared" si="17"/>
        <v>0</v>
      </c>
      <c r="BI94" s="203">
        <f t="shared" si="18"/>
        <v>0</v>
      </c>
      <c r="BJ94" s="24" t="s">
        <v>85</v>
      </c>
      <c r="BK94" s="203">
        <f t="shared" si="19"/>
        <v>0</v>
      </c>
      <c r="BL94" s="24" t="s">
        <v>194</v>
      </c>
      <c r="BM94" s="24" t="s">
        <v>2498</v>
      </c>
    </row>
    <row r="95" spans="2:65" s="1" customFormat="1" ht="16.5" customHeight="1">
      <c r="B95" s="41"/>
      <c r="C95" s="192" t="s">
        <v>236</v>
      </c>
      <c r="D95" s="192" t="s">
        <v>189</v>
      </c>
      <c r="E95" s="193" t="s">
        <v>2499</v>
      </c>
      <c r="F95" s="194" t="s">
        <v>2500</v>
      </c>
      <c r="G95" s="195" t="s">
        <v>1014</v>
      </c>
      <c r="H95" s="196">
        <v>1</v>
      </c>
      <c r="I95" s="197"/>
      <c r="J95" s="198">
        <f t="shared" si="10"/>
        <v>0</v>
      </c>
      <c r="K95" s="194" t="s">
        <v>21</v>
      </c>
      <c r="L95" s="61"/>
      <c r="M95" s="199" t="s">
        <v>21</v>
      </c>
      <c r="N95" s="200" t="s">
        <v>48</v>
      </c>
      <c r="O95" s="42"/>
      <c r="P95" s="201">
        <f t="shared" si="11"/>
        <v>0</v>
      </c>
      <c r="Q95" s="201">
        <v>0</v>
      </c>
      <c r="R95" s="201">
        <f t="shared" si="12"/>
        <v>0</v>
      </c>
      <c r="S95" s="201">
        <v>0</v>
      </c>
      <c r="T95" s="202">
        <f t="shared" si="13"/>
        <v>0</v>
      </c>
      <c r="AR95" s="24" t="s">
        <v>194</v>
      </c>
      <c r="AT95" s="24" t="s">
        <v>189</v>
      </c>
      <c r="AU95" s="24" t="s">
        <v>87</v>
      </c>
      <c r="AY95" s="24" t="s">
        <v>187</v>
      </c>
      <c r="BE95" s="203">
        <f t="shared" si="14"/>
        <v>0</v>
      </c>
      <c r="BF95" s="203">
        <f t="shared" si="15"/>
        <v>0</v>
      </c>
      <c r="BG95" s="203">
        <f t="shared" si="16"/>
        <v>0</v>
      </c>
      <c r="BH95" s="203">
        <f t="shared" si="17"/>
        <v>0</v>
      </c>
      <c r="BI95" s="203">
        <f t="shared" si="18"/>
        <v>0</v>
      </c>
      <c r="BJ95" s="24" t="s">
        <v>85</v>
      </c>
      <c r="BK95" s="203">
        <f t="shared" si="19"/>
        <v>0</v>
      </c>
      <c r="BL95" s="24" t="s">
        <v>194</v>
      </c>
      <c r="BM95" s="24" t="s">
        <v>2501</v>
      </c>
    </row>
    <row r="96" spans="2:65" s="1" customFormat="1" ht="16.5" customHeight="1">
      <c r="B96" s="41"/>
      <c r="C96" s="192" t="s">
        <v>240</v>
      </c>
      <c r="D96" s="192" t="s">
        <v>189</v>
      </c>
      <c r="E96" s="193" t="s">
        <v>2502</v>
      </c>
      <c r="F96" s="194" t="s">
        <v>2503</v>
      </c>
      <c r="G96" s="195" t="s">
        <v>1014</v>
      </c>
      <c r="H96" s="196">
        <v>1</v>
      </c>
      <c r="I96" s="197"/>
      <c r="J96" s="198">
        <f t="shared" si="10"/>
        <v>0</v>
      </c>
      <c r="K96" s="194" t="s">
        <v>21</v>
      </c>
      <c r="L96" s="61"/>
      <c r="M96" s="199" t="s">
        <v>21</v>
      </c>
      <c r="N96" s="200" t="s">
        <v>48</v>
      </c>
      <c r="O96" s="42"/>
      <c r="P96" s="201">
        <f t="shared" si="11"/>
        <v>0</v>
      </c>
      <c r="Q96" s="201">
        <v>0</v>
      </c>
      <c r="R96" s="201">
        <f t="shared" si="12"/>
        <v>0</v>
      </c>
      <c r="S96" s="201">
        <v>0</v>
      </c>
      <c r="T96" s="202">
        <f t="shared" si="13"/>
        <v>0</v>
      </c>
      <c r="AR96" s="24" t="s">
        <v>194</v>
      </c>
      <c r="AT96" s="24" t="s">
        <v>189</v>
      </c>
      <c r="AU96" s="24" t="s">
        <v>87</v>
      </c>
      <c r="AY96" s="24" t="s">
        <v>187</v>
      </c>
      <c r="BE96" s="203">
        <f t="shared" si="14"/>
        <v>0</v>
      </c>
      <c r="BF96" s="203">
        <f t="shared" si="15"/>
        <v>0</v>
      </c>
      <c r="BG96" s="203">
        <f t="shared" si="16"/>
        <v>0</v>
      </c>
      <c r="BH96" s="203">
        <f t="shared" si="17"/>
        <v>0</v>
      </c>
      <c r="BI96" s="203">
        <f t="shared" si="18"/>
        <v>0</v>
      </c>
      <c r="BJ96" s="24" t="s">
        <v>85</v>
      </c>
      <c r="BK96" s="203">
        <f t="shared" si="19"/>
        <v>0</v>
      </c>
      <c r="BL96" s="24" t="s">
        <v>194</v>
      </c>
      <c r="BM96" s="24" t="s">
        <v>2504</v>
      </c>
    </row>
    <row r="97" spans="2:65" s="1" customFormat="1" ht="16.5" customHeight="1">
      <c r="B97" s="41"/>
      <c r="C97" s="192" t="s">
        <v>244</v>
      </c>
      <c r="D97" s="192" t="s">
        <v>189</v>
      </c>
      <c r="E97" s="193" t="s">
        <v>2505</v>
      </c>
      <c r="F97" s="194" t="s">
        <v>2506</v>
      </c>
      <c r="G97" s="195" t="s">
        <v>1014</v>
      </c>
      <c r="H97" s="196">
        <v>1</v>
      </c>
      <c r="I97" s="197"/>
      <c r="J97" s="198">
        <f t="shared" si="10"/>
        <v>0</v>
      </c>
      <c r="K97" s="194" t="s">
        <v>21</v>
      </c>
      <c r="L97" s="61"/>
      <c r="M97" s="199" t="s">
        <v>21</v>
      </c>
      <c r="N97" s="200" t="s">
        <v>48</v>
      </c>
      <c r="O97" s="42"/>
      <c r="P97" s="201">
        <f t="shared" si="11"/>
        <v>0</v>
      </c>
      <c r="Q97" s="201">
        <v>0</v>
      </c>
      <c r="R97" s="201">
        <f t="shared" si="12"/>
        <v>0</v>
      </c>
      <c r="S97" s="201">
        <v>0</v>
      </c>
      <c r="T97" s="202">
        <f t="shared" si="13"/>
        <v>0</v>
      </c>
      <c r="AR97" s="24" t="s">
        <v>194</v>
      </c>
      <c r="AT97" s="24" t="s">
        <v>189</v>
      </c>
      <c r="AU97" s="24" t="s">
        <v>87</v>
      </c>
      <c r="AY97" s="24" t="s">
        <v>187</v>
      </c>
      <c r="BE97" s="203">
        <f t="shared" si="14"/>
        <v>0</v>
      </c>
      <c r="BF97" s="203">
        <f t="shared" si="15"/>
        <v>0</v>
      </c>
      <c r="BG97" s="203">
        <f t="shared" si="16"/>
        <v>0</v>
      </c>
      <c r="BH97" s="203">
        <f t="shared" si="17"/>
        <v>0</v>
      </c>
      <c r="BI97" s="203">
        <f t="shared" si="18"/>
        <v>0</v>
      </c>
      <c r="BJ97" s="24" t="s">
        <v>85</v>
      </c>
      <c r="BK97" s="203">
        <f t="shared" si="19"/>
        <v>0</v>
      </c>
      <c r="BL97" s="24" t="s">
        <v>194</v>
      </c>
      <c r="BM97" s="24" t="s">
        <v>2507</v>
      </c>
    </row>
    <row r="98" spans="2:65" s="10" customFormat="1" ht="29.85" customHeight="1">
      <c r="B98" s="176"/>
      <c r="C98" s="177"/>
      <c r="D98" s="178" t="s">
        <v>76</v>
      </c>
      <c r="E98" s="190" t="s">
        <v>2396</v>
      </c>
      <c r="F98" s="190" t="s">
        <v>2508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SUM(P99:P116)</f>
        <v>0</v>
      </c>
      <c r="Q98" s="184"/>
      <c r="R98" s="185">
        <f>SUM(R99:R116)</f>
        <v>0</v>
      </c>
      <c r="S98" s="184"/>
      <c r="T98" s="186">
        <f>SUM(T99:T116)</f>
        <v>0</v>
      </c>
      <c r="AR98" s="187" t="s">
        <v>85</v>
      </c>
      <c r="AT98" s="188" t="s">
        <v>76</v>
      </c>
      <c r="AU98" s="188" t="s">
        <v>85</v>
      </c>
      <c r="AY98" s="187" t="s">
        <v>187</v>
      </c>
      <c r="BK98" s="189">
        <f>SUM(BK99:BK116)</f>
        <v>0</v>
      </c>
    </row>
    <row r="99" spans="2:65" s="1" customFormat="1" ht="16.5" customHeight="1">
      <c r="B99" s="41"/>
      <c r="C99" s="192" t="s">
        <v>249</v>
      </c>
      <c r="D99" s="192" t="s">
        <v>189</v>
      </c>
      <c r="E99" s="193" t="s">
        <v>2398</v>
      </c>
      <c r="F99" s="194" t="s">
        <v>2399</v>
      </c>
      <c r="G99" s="195" t="s">
        <v>1450</v>
      </c>
      <c r="H99" s="196">
        <v>6</v>
      </c>
      <c r="I99" s="197"/>
      <c r="J99" s="198">
        <f t="shared" ref="J99:J116" si="20">ROUND(I99*H99,2)</f>
        <v>0</v>
      </c>
      <c r="K99" s="194" t="s">
        <v>21</v>
      </c>
      <c r="L99" s="61"/>
      <c r="M99" s="199" t="s">
        <v>21</v>
      </c>
      <c r="N99" s="200" t="s">
        <v>48</v>
      </c>
      <c r="O99" s="42"/>
      <c r="P99" s="201">
        <f t="shared" ref="P99:P116" si="21">O99*H99</f>
        <v>0</v>
      </c>
      <c r="Q99" s="201">
        <v>0</v>
      </c>
      <c r="R99" s="201">
        <f t="shared" ref="R99:R116" si="22">Q99*H99</f>
        <v>0</v>
      </c>
      <c r="S99" s="201">
        <v>0</v>
      </c>
      <c r="T99" s="202">
        <f t="shared" ref="T99:T116" si="23">S99*H99</f>
        <v>0</v>
      </c>
      <c r="AR99" s="24" t="s">
        <v>194</v>
      </c>
      <c r="AT99" s="24" t="s">
        <v>189</v>
      </c>
      <c r="AU99" s="24" t="s">
        <v>87</v>
      </c>
      <c r="AY99" s="24" t="s">
        <v>187</v>
      </c>
      <c r="BE99" s="203">
        <f t="shared" ref="BE99:BE116" si="24">IF(N99="základní",J99,0)</f>
        <v>0</v>
      </c>
      <c r="BF99" s="203">
        <f t="shared" ref="BF99:BF116" si="25">IF(N99="snížená",J99,0)</f>
        <v>0</v>
      </c>
      <c r="BG99" s="203">
        <f t="shared" ref="BG99:BG116" si="26">IF(N99="zákl. přenesená",J99,0)</f>
        <v>0</v>
      </c>
      <c r="BH99" s="203">
        <f t="shared" ref="BH99:BH116" si="27">IF(N99="sníž. přenesená",J99,0)</f>
        <v>0</v>
      </c>
      <c r="BI99" s="203">
        <f t="shared" ref="BI99:BI116" si="28">IF(N99="nulová",J99,0)</f>
        <v>0</v>
      </c>
      <c r="BJ99" s="24" t="s">
        <v>85</v>
      </c>
      <c r="BK99" s="203">
        <f t="shared" ref="BK99:BK116" si="29">ROUND(I99*H99,2)</f>
        <v>0</v>
      </c>
      <c r="BL99" s="24" t="s">
        <v>194</v>
      </c>
      <c r="BM99" s="24" t="s">
        <v>2509</v>
      </c>
    </row>
    <row r="100" spans="2:65" s="1" customFormat="1" ht="16.5" customHeight="1">
      <c r="B100" s="41"/>
      <c r="C100" s="192" t="s">
        <v>10</v>
      </c>
      <c r="D100" s="192" t="s">
        <v>189</v>
      </c>
      <c r="E100" s="193" t="s">
        <v>2404</v>
      </c>
      <c r="F100" s="194" t="s">
        <v>2405</v>
      </c>
      <c r="G100" s="195" t="s">
        <v>1450</v>
      </c>
      <c r="H100" s="196">
        <v>15</v>
      </c>
      <c r="I100" s="197"/>
      <c r="J100" s="198">
        <f t="shared" si="20"/>
        <v>0</v>
      </c>
      <c r="K100" s="194" t="s">
        <v>21</v>
      </c>
      <c r="L100" s="61"/>
      <c r="M100" s="199" t="s">
        <v>21</v>
      </c>
      <c r="N100" s="200" t="s">
        <v>48</v>
      </c>
      <c r="O100" s="42"/>
      <c r="P100" s="201">
        <f t="shared" si="21"/>
        <v>0</v>
      </c>
      <c r="Q100" s="201">
        <v>0</v>
      </c>
      <c r="R100" s="201">
        <f t="shared" si="22"/>
        <v>0</v>
      </c>
      <c r="S100" s="201">
        <v>0</v>
      </c>
      <c r="T100" s="202">
        <f t="shared" si="23"/>
        <v>0</v>
      </c>
      <c r="AR100" s="24" t="s">
        <v>194</v>
      </c>
      <c r="AT100" s="24" t="s">
        <v>189</v>
      </c>
      <c r="AU100" s="24" t="s">
        <v>87</v>
      </c>
      <c r="AY100" s="24" t="s">
        <v>187</v>
      </c>
      <c r="BE100" s="203">
        <f t="shared" si="24"/>
        <v>0</v>
      </c>
      <c r="BF100" s="203">
        <f t="shared" si="25"/>
        <v>0</v>
      </c>
      <c r="BG100" s="203">
        <f t="shared" si="26"/>
        <v>0</v>
      </c>
      <c r="BH100" s="203">
        <f t="shared" si="27"/>
        <v>0</v>
      </c>
      <c r="BI100" s="203">
        <f t="shared" si="28"/>
        <v>0</v>
      </c>
      <c r="BJ100" s="24" t="s">
        <v>85</v>
      </c>
      <c r="BK100" s="203">
        <f t="shared" si="29"/>
        <v>0</v>
      </c>
      <c r="BL100" s="24" t="s">
        <v>194</v>
      </c>
      <c r="BM100" s="24" t="s">
        <v>2510</v>
      </c>
    </row>
    <row r="101" spans="2:65" s="1" customFormat="1" ht="16.5" customHeight="1">
      <c r="B101" s="41"/>
      <c r="C101" s="192" t="s">
        <v>259</v>
      </c>
      <c r="D101" s="192" t="s">
        <v>189</v>
      </c>
      <c r="E101" s="193" t="s">
        <v>2407</v>
      </c>
      <c r="F101" s="194" t="s">
        <v>2408</v>
      </c>
      <c r="G101" s="195" t="s">
        <v>1450</v>
      </c>
      <c r="H101" s="196">
        <v>3</v>
      </c>
      <c r="I101" s="197"/>
      <c r="J101" s="198">
        <f t="shared" si="20"/>
        <v>0</v>
      </c>
      <c r="K101" s="194" t="s">
        <v>21</v>
      </c>
      <c r="L101" s="61"/>
      <c r="M101" s="199" t="s">
        <v>21</v>
      </c>
      <c r="N101" s="200" t="s">
        <v>48</v>
      </c>
      <c r="O101" s="42"/>
      <c r="P101" s="201">
        <f t="shared" si="21"/>
        <v>0</v>
      </c>
      <c r="Q101" s="201">
        <v>0</v>
      </c>
      <c r="R101" s="201">
        <f t="shared" si="22"/>
        <v>0</v>
      </c>
      <c r="S101" s="201">
        <v>0</v>
      </c>
      <c r="T101" s="202">
        <f t="shared" si="23"/>
        <v>0</v>
      </c>
      <c r="AR101" s="24" t="s">
        <v>194</v>
      </c>
      <c r="AT101" s="24" t="s">
        <v>189</v>
      </c>
      <c r="AU101" s="24" t="s">
        <v>87</v>
      </c>
      <c r="AY101" s="24" t="s">
        <v>187</v>
      </c>
      <c r="BE101" s="203">
        <f t="shared" si="24"/>
        <v>0</v>
      </c>
      <c r="BF101" s="203">
        <f t="shared" si="25"/>
        <v>0</v>
      </c>
      <c r="BG101" s="203">
        <f t="shared" si="26"/>
        <v>0</v>
      </c>
      <c r="BH101" s="203">
        <f t="shared" si="27"/>
        <v>0</v>
      </c>
      <c r="BI101" s="203">
        <f t="shared" si="28"/>
        <v>0</v>
      </c>
      <c r="BJ101" s="24" t="s">
        <v>85</v>
      </c>
      <c r="BK101" s="203">
        <f t="shared" si="29"/>
        <v>0</v>
      </c>
      <c r="BL101" s="24" t="s">
        <v>194</v>
      </c>
      <c r="BM101" s="24" t="s">
        <v>2511</v>
      </c>
    </row>
    <row r="102" spans="2:65" s="1" customFormat="1" ht="16.5" customHeight="1">
      <c r="B102" s="41"/>
      <c r="C102" s="192" t="s">
        <v>264</v>
      </c>
      <c r="D102" s="192" t="s">
        <v>189</v>
      </c>
      <c r="E102" s="193" t="s">
        <v>2410</v>
      </c>
      <c r="F102" s="194" t="s">
        <v>2411</v>
      </c>
      <c r="G102" s="195" t="s">
        <v>1450</v>
      </c>
      <c r="H102" s="196">
        <v>6</v>
      </c>
      <c r="I102" s="197"/>
      <c r="J102" s="198">
        <f t="shared" si="20"/>
        <v>0</v>
      </c>
      <c r="K102" s="194" t="s">
        <v>21</v>
      </c>
      <c r="L102" s="61"/>
      <c r="M102" s="199" t="s">
        <v>21</v>
      </c>
      <c r="N102" s="200" t="s">
        <v>48</v>
      </c>
      <c r="O102" s="42"/>
      <c r="P102" s="201">
        <f t="shared" si="21"/>
        <v>0</v>
      </c>
      <c r="Q102" s="201">
        <v>0</v>
      </c>
      <c r="R102" s="201">
        <f t="shared" si="22"/>
        <v>0</v>
      </c>
      <c r="S102" s="201">
        <v>0</v>
      </c>
      <c r="T102" s="202">
        <f t="shared" si="23"/>
        <v>0</v>
      </c>
      <c r="AR102" s="24" t="s">
        <v>194</v>
      </c>
      <c r="AT102" s="24" t="s">
        <v>189</v>
      </c>
      <c r="AU102" s="24" t="s">
        <v>87</v>
      </c>
      <c r="AY102" s="24" t="s">
        <v>187</v>
      </c>
      <c r="BE102" s="203">
        <f t="shared" si="24"/>
        <v>0</v>
      </c>
      <c r="BF102" s="203">
        <f t="shared" si="25"/>
        <v>0</v>
      </c>
      <c r="BG102" s="203">
        <f t="shared" si="26"/>
        <v>0</v>
      </c>
      <c r="BH102" s="203">
        <f t="shared" si="27"/>
        <v>0</v>
      </c>
      <c r="BI102" s="203">
        <f t="shared" si="28"/>
        <v>0</v>
      </c>
      <c r="BJ102" s="24" t="s">
        <v>85</v>
      </c>
      <c r="BK102" s="203">
        <f t="shared" si="29"/>
        <v>0</v>
      </c>
      <c r="BL102" s="24" t="s">
        <v>194</v>
      </c>
      <c r="BM102" s="24" t="s">
        <v>2512</v>
      </c>
    </row>
    <row r="103" spans="2:65" s="1" customFormat="1" ht="16.5" customHeight="1">
      <c r="B103" s="41"/>
      <c r="C103" s="192" t="s">
        <v>269</v>
      </c>
      <c r="D103" s="192" t="s">
        <v>189</v>
      </c>
      <c r="E103" s="193" t="s">
        <v>2413</v>
      </c>
      <c r="F103" s="194" t="s">
        <v>2414</v>
      </c>
      <c r="G103" s="195" t="s">
        <v>1450</v>
      </c>
      <c r="H103" s="196">
        <v>48</v>
      </c>
      <c r="I103" s="197"/>
      <c r="J103" s="198">
        <f t="shared" si="20"/>
        <v>0</v>
      </c>
      <c r="K103" s="194" t="s">
        <v>21</v>
      </c>
      <c r="L103" s="61"/>
      <c r="M103" s="199" t="s">
        <v>21</v>
      </c>
      <c r="N103" s="200" t="s">
        <v>48</v>
      </c>
      <c r="O103" s="42"/>
      <c r="P103" s="201">
        <f t="shared" si="21"/>
        <v>0</v>
      </c>
      <c r="Q103" s="201">
        <v>0</v>
      </c>
      <c r="R103" s="201">
        <f t="shared" si="22"/>
        <v>0</v>
      </c>
      <c r="S103" s="201">
        <v>0</v>
      </c>
      <c r="T103" s="202">
        <f t="shared" si="23"/>
        <v>0</v>
      </c>
      <c r="AR103" s="24" t="s">
        <v>194</v>
      </c>
      <c r="AT103" s="24" t="s">
        <v>189</v>
      </c>
      <c r="AU103" s="24" t="s">
        <v>87</v>
      </c>
      <c r="AY103" s="24" t="s">
        <v>187</v>
      </c>
      <c r="BE103" s="203">
        <f t="shared" si="24"/>
        <v>0</v>
      </c>
      <c r="BF103" s="203">
        <f t="shared" si="25"/>
        <v>0</v>
      </c>
      <c r="BG103" s="203">
        <f t="shared" si="26"/>
        <v>0</v>
      </c>
      <c r="BH103" s="203">
        <f t="shared" si="27"/>
        <v>0</v>
      </c>
      <c r="BI103" s="203">
        <f t="shared" si="28"/>
        <v>0</v>
      </c>
      <c r="BJ103" s="24" t="s">
        <v>85</v>
      </c>
      <c r="BK103" s="203">
        <f t="shared" si="29"/>
        <v>0</v>
      </c>
      <c r="BL103" s="24" t="s">
        <v>194</v>
      </c>
      <c r="BM103" s="24" t="s">
        <v>2513</v>
      </c>
    </row>
    <row r="104" spans="2:65" s="1" customFormat="1" ht="16.5" customHeight="1">
      <c r="B104" s="41"/>
      <c r="C104" s="192" t="s">
        <v>274</v>
      </c>
      <c r="D104" s="192" t="s">
        <v>189</v>
      </c>
      <c r="E104" s="193" t="s">
        <v>2416</v>
      </c>
      <c r="F104" s="194" t="s">
        <v>2417</v>
      </c>
      <c r="G104" s="195" t="s">
        <v>293</v>
      </c>
      <c r="H104" s="196">
        <v>180</v>
      </c>
      <c r="I104" s="197"/>
      <c r="J104" s="198">
        <f t="shared" si="20"/>
        <v>0</v>
      </c>
      <c r="K104" s="194" t="s">
        <v>21</v>
      </c>
      <c r="L104" s="61"/>
      <c r="M104" s="199" t="s">
        <v>21</v>
      </c>
      <c r="N104" s="200" t="s">
        <v>48</v>
      </c>
      <c r="O104" s="42"/>
      <c r="P104" s="201">
        <f t="shared" si="21"/>
        <v>0</v>
      </c>
      <c r="Q104" s="201">
        <v>0</v>
      </c>
      <c r="R104" s="201">
        <f t="shared" si="22"/>
        <v>0</v>
      </c>
      <c r="S104" s="201">
        <v>0</v>
      </c>
      <c r="T104" s="202">
        <f t="shared" si="23"/>
        <v>0</v>
      </c>
      <c r="AR104" s="24" t="s">
        <v>194</v>
      </c>
      <c r="AT104" s="24" t="s">
        <v>189</v>
      </c>
      <c r="AU104" s="24" t="s">
        <v>87</v>
      </c>
      <c r="AY104" s="24" t="s">
        <v>187</v>
      </c>
      <c r="BE104" s="203">
        <f t="shared" si="24"/>
        <v>0</v>
      </c>
      <c r="BF104" s="203">
        <f t="shared" si="25"/>
        <v>0</v>
      </c>
      <c r="BG104" s="203">
        <f t="shared" si="26"/>
        <v>0</v>
      </c>
      <c r="BH104" s="203">
        <f t="shared" si="27"/>
        <v>0</v>
      </c>
      <c r="BI104" s="203">
        <f t="shared" si="28"/>
        <v>0</v>
      </c>
      <c r="BJ104" s="24" t="s">
        <v>85</v>
      </c>
      <c r="BK104" s="203">
        <f t="shared" si="29"/>
        <v>0</v>
      </c>
      <c r="BL104" s="24" t="s">
        <v>194</v>
      </c>
      <c r="BM104" s="24" t="s">
        <v>2514</v>
      </c>
    </row>
    <row r="105" spans="2:65" s="1" customFormat="1" ht="16.5" customHeight="1">
      <c r="B105" s="41"/>
      <c r="C105" s="192" t="s">
        <v>279</v>
      </c>
      <c r="D105" s="192" t="s">
        <v>189</v>
      </c>
      <c r="E105" s="193" t="s">
        <v>2419</v>
      </c>
      <c r="F105" s="194" t="s">
        <v>2420</v>
      </c>
      <c r="G105" s="195" t="s">
        <v>1450</v>
      </c>
      <c r="H105" s="196">
        <v>9</v>
      </c>
      <c r="I105" s="197"/>
      <c r="J105" s="198">
        <f t="shared" si="20"/>
        <v>0</v>
      </c>
      <c r="K105" s="194" t="s">
        <v>21</v>
      </c>
      <c r="L105" s="61"/>
      <c r="M105" s="199" t="s">
        <v>21</v>
      </c>
      <c r="N105" s="200" t="s">
        <v>48</v>
      </c>
      <c r="O105" s="42"/>
      <c r="P105" s="201">
        <f t="shared" si="21"/>
        <v>0</v>
      </c>
      <c r="Q105" s="201">
        <v>0</v>
      </c>
      <c r="R105" s="201">
        <f t="shared" si="22"/>
        <v>0</v>
      </c>
      <c r="S105" s="201">
        <v>0</v>
      </c>
      <c r="T105" s="202">
        <f t="shared" si="23"/>
        <v>0</v>
      </c>
      <c r="AR105" s="24" t="s">
        <v>194</v>
      </c>
      <c r="AT105" s="24" t="s">
        <v>189</v>
      </c>
      <c r="AU105" s="24" t="s">
        <v>87</v>
      </c>
      <c r="AY105" s="24" t="s">
        <v>187</v>
      </c>
      <c r="BE105" s="203">
        <f t="shared" si="24"/>
        <v>0</v>
      </c>
      <c r="BF105" s="203">
        <f t="shared" si="25"/>
        <v>0</v>
      </c>
      <c r="BG105" s="203">
        <f t="shared" si="26"/>
        <v>0</v>
      </c>
      <c r="BH105" s="203">
        <f t="shared" si="27"/>
        <v>0</v>
      </c>
      <c r="BI105" s="203">
        <f t="shared" si="28"/>
        <v>0</v>
      </c>
      <c r="BJ105" s="24" t="s">
        <v>85</v>
      </c>
      <c r="BK105" s="203">
        <f t="shared" si="29"/>
        <v>0</v>
      </c>
      <c r="BL105" s="24" t="s">
        <v>194</v>
      </c>
      <c r="BM105" s="24" t="s">
        <v>2515</v>
      </c>
    </row>
    <row r="106" spans="2:65" s="1" customFormat="1" ht="16.5" customHeight="1">
      <c r="B106" s="41"/>
      <c r="C106" s="192" t="s">
        <v>9</v>
      </c>
      <c r="D106" s="192" t="s">
        <v>189</v>
      </c>
      <c r="E106" s="193" t="s">
        <v>2422</v>
      </c>
      <c r="F106" s="194" t="s">
        <v>2423</v>
      </c>
      <c r="G106" s="195" t="s">
        <v>1450</v>
      </c>
      <c r="H106" s="196">
        <v>19</v>
      </c>
      <c r="I106" s="197"/>
      <c r="J106" s="198">
        <f t="shared" si="20"/>
        <v>0</v>
      </c>
      <c r="K106" s="194" t="s">
        <v>21</v>
      </c>
      <c r="L106" s="61"/>
      <c r="M106" s="199" t="s">
        <v>21</v>
      </c>
      <c r="N106" s="200" t="s">
        <v>48</v>
      </c>
      <c r="O106" s="42"/>
      <c r="P106" s="201">
        <f t="shared" si="21"/>
        <v>0</v>
      </c>
      <c r="Q106" s="201">
        <v>0</v>
      </c>
      <c r="R106" s="201">
        <f t="shared" si="22"/>
        <v>0</v>
      </c>
      <c r="S106" s="201">
        <v>0</v>
      </c>
      <c r="T106" s="202">
        <f t="shared" si="23"/>
        <v>0</v>
      </c>
      <c r="AR106" s="24" t="s">
        <v>194</v>
      </c>
      <c r="AT106" s="24" t="s">
        <v>189</v>
      </c>
      <c r="AU106" s="24" t="s">
        <v>87</v>
      </c>
      <c r="AY106" s="24" t="s">
        <v>187</v>
      </c>
      <c r="BE106" s="203">
        <f t="shared" si="24"/>
        <v>0</v>
      </c>
      <c r="BF106" s="203">
        <f t="shared" si="25"/>
        <v>0</v>
      </c>
      <c r="BG106" s="203">
        <f t="shared" si="26"/>
        <v>0</v>
      </c>
      <c r="BH106" s="203">
        <f t="shared" si="27"/>
        <v>0</v>
      </c>
      <c r="BI106" s="203">
        <f t="shared" si="28"/>
        <v>0</v>
      </c>
      <c r="BJ106" s="24" t="s">
        <v>85</v>
      </c>
      <c r="BK106" s="203">
        <f t="shared" si="29"/>
        <v>0</v>
      </c>
      <c r="BL106" s="24" t="s">
        <v>194</v>
      </c>
      <c r="BM106" s="24" t="s">
        <v>2516</v>
      </c>
    </row>
    <row r="107" spans="2:65" s="1" customFormat="1" ht="16.5" customHeight="1">
      <c r="B107" s="41"/>
      <c r="C107" s="192" t="s">
        <v>286</v>
      </c>
      <c r="D107" s="192" t="s">
        <v>189</v>
      </c>
      <c r="E107" s="193" t="s">
        <v>2425</v>
      </c>
      <c r="F107" s="194" t="s">
        <v>2426</v>
      </c>
      <c r="G107" s="195" t="s">
        <v>1450</v>
      </c>
      <c r="H107" s="196">
        <v>9</v>
      </c>
      <c r="I107" s="197"/>
      <c r="J107" s="198">
        <f t="shared" si="20"/>
        <v>0</v>
      </c>
      <c r="K107" s="194" t="s">
        <v>21</v>
      </c>
      <c r="L107" s="61"/>
      <c r="M107" s="199" t="s">
        <v>21</v>
      </c>
      <c r="N107" s="200" t="s">
        <v>48</v>
      </c>
      <c r="O107" s="42"/>
      <c r="P107" s="201">
        <f t="shared" si="21"/>
        <v>0</v>
      </c>
      <c r="Q107" s="201">
        <v>0</v>
      </c>
      <c r="R107" s="201">
        <f t="shared" si="22"/>
        <v>0</v>
      </c>
      <c r="S107" s="201">
        <v>0</v>
      </c>
      <c r="T107" s="202">
        <f t="shared" si="23"/>
        <v>0</v>
      </c>
      <c r="AR107" s="24" t="s">
        <v>194</v>
      </c>
      <c r="AT107" s="24" t="s">
        <v>189</v>
      </c>
      <c r="AU107" s="24" t="s">
        <v>87</v>
      </c>
      <c r="AY107" s="24" t="s">
        <v>187</v>
      </c>
      <c r="BE107" s="203">
        <f t="shared" si="24"/>
        <v>0</v>
      </c>
      <c r="BF107" s="203">
        <f t="shared" si="25"/>
        <v>0</v>
      </c>
      <c r="BG107" s="203">
        <f t="shared" si="26"/>
        <v>0</v>
      </c>
      <c r="BH107" s="203">
        <f t="shared" si="27"/>
        <v>0</v>
      </c>
      <c r="BI107" s="203">
        <f t="shared" si="28"/>
        <v>0</v>
      </c>
      <c r="BJ107" s="24" t="s">
        <v>85</v>
      </c>
      <c r="BK107" s="203">
        <f t="shared" si="29"/>
        <v>0</v>
      </c>
      <c r="BL107" s="24" t="s">
        <v>194</v>
      </c>
      <c r="BM107" s="24" t="s">
        <v>2517</v>
      </c>
    </row>
    <row r="108" spans="2:65" s="1" customFormat="1" ht="16.5" customHeight="1">
      <c r="B108" s="41"/>
      <c r="C108" s="192" t="s">
        <v>290</v>
      </c>
      <c r="D108" s="192" t="s">
        <v>189</v>
      </c>
      <c r="E108" s="193" t="s">
        <v>2428</v>
      </c>
      <c r="F108" s="194" t="s">
        <v>2429</v>
      </c>
      <c r="G108" s="195" t="s">
        <v>1450</v>
      </c>
      <c r="H108" s="196">
        <v>19</v>
      </c>
      <c r="I108" s="197"/>
      <c r="J108" s="198">
        <f t="shared" si="20"/>
        <v>0</v>
      </c>
      <c r="K108" s="194" t="s">
        <v>21</v>
      </c>
      <c r="L108" s="61"/>
      <c r="M108" s="199" t="s">
        <v>21</v>
      </c>
      <c r="N108" s="200" t="s">
        <v>48</v>
      </c>
      <c r="O108" s="42"/>
      <c r="P108" s="201">
        <f t="shared" si="21"/>
        <v>0</v>
      </c>
      <c r="Q108" s="201">
        <v>0</v>
      </c>
      <c r="R108" s="201">
        <f t="shared" si="22"/>
        <v>0</v>
      </c>
      <c r="S108" s="201">
        <v>0</v>
      </c>
      <c r="T108" s="202">
        <f t="shared" si="23"/>
        <v>0</v>
      </c>
      <c r="AR108" s="24" t="s">
        <v>194</v>
      </c>
      <c r="AT108" s="24" t="s">
        <v>189</v>
      </c>
      <c r="AU108" s="24" t="s">
        <v>87</v>
      </c>
      <c r="AY108" s="24" t="s">
        <v>187</v>
      </c>
      <c r="BE108" s="203">
        <f t="shared" si="24"/>
        <v>0</v>
      </c>
      <c r="BF108" s="203">
        <f t="shared" si="25"/>
        <v>0</v>
      </c>
      <c r="BG108" s="203">
        <f t="shared" si="26"/>
        <v>0</v>
      </c>
      <c r="BH108" s="203">
        <f t="shared" si="27"/>
        <v>0</v>
      </c>
      <c r="BI108" s="203">
        <f t="shared" si="28"/>
        <v>0</v>
      </c>
      <c r="BJ108" s="24" t="s">
        <v>85</v>
      </c>
      <c r="BK108" s="203">
        <f t="shared" si="29"/>
        <v>0</v>
      </c>
      <c r="BL108" s="24" t="s">
        <v>194</v>
      </c>
      <c r="BM108" s="24" t="s">
        <v>2518</v>
      </c>
    </row>
    <row r="109" spans="2:65" s="1" customFormat="1" ht="25.5" customHeight="1">
      <c r="B109" s="41"/>
      <c r="C109" s="192" t="s">
        <v>295</v>
      </c>
      <c r="D109" s="192" t="s">
        <v>189</v>
      </c>
      <c r="E109" s="193" t="s">
        <v>2431</v>
      </c>
      <c r="F109" s="194" t="s">
        <v>2432</v>
      </c>
      <c r="G109" s="195" t="s">
        <v>1450</v>
      </c>
      <c r="H109" s="196">
        <v>9</v>
      </c>
      <c r="I109" s="197"/>
      <c r="J109" s="198">
        <f t="shared" si="20"/>
        <v>0</v>
      </c>
      <c r="K109" s="194" t="s">
        <v>21</v>
      </c>
      <c r="L109" s="61"/>
      <c r="M109" s="199" t="s">
        <v>21</v>
      </c>
      <c r="N109" s="200" t="s">
        <v>48</v>
      </c>
      <c r="O109" s="42"/>
      <c r="P109" s="201">
        <f t="shared" si="21"/>
        <v>0</v>
      </c>
      <c r="Q109" s="201">
        <v>0</v>
      </c>
      <c r="R109" s="201">
        <f t="shared" si="22"/>
        <v>0</v>
      </c>
      <c r="S109" s="201">
        <v>0</v>
      </c>
      <c r="T109" s="202">
        <f t="shared" si="23"/>
        <v>0</v>
      </c>
      <c r="AR109" s="24" t="s">
        <v>194</v>
      </c>
      <c r="AT109" s="24" t="s">
        <v>189</v>
      </c>
      <c r="AU109" s="24" t="s">
        <v>87</v>
      </c>
      <c r="AY109" s="24" t="s">
        <v>187</v>
      </c>
      <c r="BE109" s="203">
        <f t="shared" si="24"/>
        <v>0</v>
      </c>
      <c r="BF109" s="203">
        <f t="shared" si="25"/>
        <v>0</v>
      </c>
      <c r="BG109" s="203">
        <f t="shared" si="26"/>
        <v>0</v>
      </c>
      <c r="BH109" s="203">
        <f t="shared" si="27"/>
        <v>0</v>
      </c>
      <c r="BI109" s="203">
        <f t="shared" si="28"/>
        <v>0</v>
      </c>
      <c r="BJ109" s="24" t="s">
        <v>85</v>
      </c>
      <c r="BK109" s="203">
        <f t="shared" si="29"/>
        <v>0</v>
      </c>
      <c r="BL109" s="24" t="s">
        <v>194</v>
      </c>
      <c r="BM109" s="24" t="s">
        <v>2519</v>
      </c>
    </row>
    <row r="110" spans="2:65" s="1" customFormat="1" ht="16.5" customHeight="1">
      <c r="B110" s="41"/>
      <c r="C110" s="192" t="s">
        <v>301</v>
      </c>
      <c r="D110" s="192" t="s">
        <v>189</v>
      </c>
      <c r="E110" s="193" t="s">
        <v>2434</v>
      </c>
      <c r="F110" s="194" t="s">
        <v>2435</v>
      </c>
      <c r="G110" s="195" t="s">
        <v>293</v>
      </c>
      <c r="H110" s="196">
        <v>160</v>
      </c>
      <c r="I110" s="197"/>
      <c r="J110" s="198">
        <f t="shared" si="20"/>
        <v>0</v>
      </c>
      <c r="K110" s="194" t="s">
        <v>21</v>
      </c>
      <c r="L110" s="61"/>
      <c r="M110" s="199" t="s">
        <v>21</v>
      </c>
      <c r="N110" s="200" t="s">
        <v>48</v>
      </c>
      <c r="O110" s="42"/>
      <c r="P110" s="201">
        <f t="shared" si="21"/>
        <v>0</v>
      </c>
      <c r="Q110" s="201">
        <v>0</v>
      </c>
      <c r="R110" s="201">
        <f t="shared" si="22"/>
        <v>0</v>
      </c>
      <c r="S110" s="201">
        <v>0</v>
      </c>
      <c r="T110" s="202">
        <f t="shared" si="23"/>
        <v>0</v>
      </c>
      <c r="AR110" s="24" t="s">
        <v>194</v>
      </c>
      <c r="AT110" s="24" t="s">
        <v>189</v>
      </c>
      <c r="AU110" s="24" t="s">
        <v>87</v>
      </c>
      <c r="AY110" s="24" t="s">
        <v>187</v>
      </c>
      <c r="BE110" s="203">
        <f t="shared" si="24"/>
        <v>0</v>
      </c>
      <c r="BF110" s="203">
        <f t="shared" si="25"/>
        <v>0</v>
      </c>
      <c r="BG110" s="203">
        <f t="shared" si="26"/>
        <v>0</v>
      </c>
      <c r="BH110" s="203">
        <f t="shared" si="27"/>
        <v>0</v>
      </c>
      <c r="BI110" s="203">
        <f t="shared" si="28"/>
        <v>0</v>
      </c>
      <c r="BJ110" s="24" t="s">
        <v>85</v>
      </c>
      <c r="BK110" s="203">
        <f t="shared" si="29"/>
        <v>0</v>
      </c>
      <c r="BL110" s="24" t="s">
        <v>194</v>
      </c>
      <c r="BM110" s="24" t="s">
        <v>2520</v>
      </c>
    </row>
    <row r="111" spans="2:65" s="1" customFormat="1" ht="16.5" customHeight="1">
      <c r="B111" s="41"/>
      <c r="C111" s="192" t="s">
        <v>307</v>
      </c>
      <c r="D111" s="192" t="s">
        <v>189</v>
      </c>
      <c r="E111" s="193" t="s">
        <v>2443</v>
      </c>
      <c r="F111" s="194" t="s">
        <v>2521</v>
      </c>
      <c r="G111" s="195" t="s">
        <v>293</v>
      </c>
      <c r="H111" s="196">
        <v>179</v>
      </c>
      <c r="I111" s="197"/>
      <c r="J111" s="198">
        <f t="shared" si="20"/>
        <v>0</v>
      </c>
      <c r="K111" s="194" t="s">
        <v>21</v>
      </c>
      <c r="L111" s="61"/>
      <c r="M111" s="199" t="s">
        <v>21</v>
      </c>
      <c r="N111" s="200" t="s">
        <v>48</v>
      </c>
      <c r="O111" s="42"/>
      <c r="P111" s="201">
        <f t="shared" si="21"/>
        <v>0</v>
      </c>
      <c r="Q111" s="201">
        <v>0</v>
      </c>
      <c r="R111" s="201">
        <f t="shared" si="22"/>
        <v>0</v>
      </c>
      <c r="S111" s="201">
        <v>0</v>
      </c>
      <c r="T111" s="202">
        <f t="shared" si="23"/>
        <v>0</v>
      </c>
      <c r="AR111" s="24" t="s">
        <v>194</v>
      </c>
      <c r="AT111" s="24" t="s">
        <v>189</v>
      </c>
      <c r="AU111" s="24" t="s">
        <v>87</v>
      </c>
      <c r="AY111" s="24" t="s">
        <v>187</v>
      </c>
      <c r="BE111" s="203">
        <f t="shared" si="24"/>
        <v>0</v>
      </c>
      <c r="BF111" s="203">
        <f t="shared" si="25"/>
        <v>0</v>
      </c>
      <c r="BG111" s="203">
        <f t="shared" si="26"/>
        <v>0</v>
      </c>
      <c r="BH111" s="203">
        <f t="shared" si="27"/>
        <v>0</v>
      </c>
      <c r="BI111" s="203">
        <f t="shared" si="28"/>
        <v>0</v>
      </c>
      <c r="BJ111" s="24" t="s">
        <v>85</v>
      </c>
      <c r="BK111" s="203">
        <f t="shared" si="29"/>
        <v>0</v>
      </c>
      <c r="BL111" s="24" t="s">
        <v>194</v>
      </c>
      <c r="BM111" s="24" t="s">
        <v>2522</v>
      </c>
    </row>
    <row r="112" spans="2:65" s="1" customFormat="1" ht="16.5" customHeight="1">
      <c r="B112" s="41"/>
      <c r="C112" s="192" t="s">
        <v>312</v>
      </c>
      <c r="D112" s="192" t="s">
        <v>189</v>
      </c>
      <c r="E112" s="193" t="s">
        <v>2523</v>
      </c>
      <c r="F112" s="194" t="s">
        <v>2524</v>
      </c>
      <c r="G112" s="195" t="s">
        <v>293</v>
      </c>
      <c r="H112" s="196">
        <v>179</v>
      </c>
      <c r="I112" s="197"/>
      <c r="J112" s="198">
        <f t="shared" si="20"/>
        <v>0</v>
      </c>
      <c r="K112" s="194" t="s">
        <v>21</v>
      </c>
      <c r="L112" s="61"/>
      <c r="M112" s="199" t="s">
        <v>21</v>
      </c>
      <c r="N112" s="200" t="s">
        <v>48</v>
      </c>
      <c r="O112" s="42"/>
      <c r="P112" s="201">
        <f t="shared" si="21"/>
        <v>0</v>
      </c>
      <c r="Q112" s="201">
        <v>0</v>
      </c>
      <c r="R112" s="201">
        <f t="shared" si="22"/>
        <v>0</v>
      </c>
      <c r="S112" s="201">
        <v>0</v>
      </c>
      <c r="T112" s="202">
        <f t="shared" si="23"/>
        <v>0</v>
      </c>
      <c r="AR112" s="24" t="s">
        <v>194</v>
      </c>
      <c r="AT112" s="24" t="s">
        <v>189</v>
      </c>
      <c r="AU112" s="24" t="s">
        <v>87</v>
      </c>
      <c r="AY112" s="24" t="s">
        <v>187</v>
      </c>
      <c r="BE112" s="203">
        <f t="shared" si="24"/>
        <v>0</v>
      </c>
      <c r="BF112" s="203">
        <f t="shared" si="25"/>
        <v>0</v>
      </c>
      <c r="BG112" s="203">
        <f t="shared" si="26"/>
        <v>0</v>
      </c>
      <c r="BH112" s="203">
        <f t="shared" si="27"/>
        <v>0</v>
      </c>
      <c r="BI112" s="203">
        <f t="shared" si="28"/>
        <v>0</v>
      </c>
      <c r="BJ112" s="24" t="s">
        <v>85</v>
      </c>
      <c r="BK112" s="203">
        <f t="shared" si="29"/>
        <v>0</v>
      </c>
      <c r="BL112" s="24" t="s">
        <v>194</v>
      </c>
      <c r="BM112" s="24" t="s">
        <v>2525</v>
      </c>
    </row>
    <row r="113" spans="2:65" s="1" customFormat="1" ht="16.5" customHeight="1">
      <c r="B113" s="41"/>
      <c r="C113" s="192" t="s">
        <v>317</v>
      </c>
      <c r="D113" s="192" t="s">
        <v>189</v>
      </c>
      <c r="E113" s="193" t="s">
        <v>2446</v>
      </c>
      <c r="F113" s="194" t="s">
        <v>2447</v>
      </c>
      <c r="G113" s="195" t="s">
        <v>293</v>
      </c>
      <c r="H113" s="196">
        <v>300</v>
      </c>
      <c r="I113" s="197"/>
      <c r="J113" s="198">
        <f t="shared" si="20"/>
        <v>0</v>
      </c>
      <c r="K113" s="194" t="s">
        <v>21</v>
      </c>
      <c r="L113" s="61"/>
      <c r="M113" s="199" t="s">
        <v>21</v>
      </c>
      <c r="N113" s="200" t="s">
        <v>48</v>
      </c>
      <c r="O113" s="42"/>
      <c r="P113" s="201">
        <f t="shared" si="21"/>
        <v>0</v>
      </c>
      <c r="Q113" s="201">
        <v>0</v>
      </c>
      <c r="R113" s="201">
        <f t="shared" si="22"/>
        <v>0</v>
      </c>
      <c r="S113" s="201">
        <v>0</v>
      </c>
      <c r="T113" s="202">
        <f t="shared" si="23"/>
        <v>0</v>
      </c>
      <c r="AR113" s="24" t="s">
        <v>194</v>
      </c>
      <c r="AT113" s="24" t="s">
        <v>189</v>
      </c>
      <c r="AU113" s="24" t="s">
        <v>87</v>
      </c>
      <c r="AY113" s="24" t="s">
        <v>187</v>
      </c>
      <c r="BE113" s="203">
        <f t="shared" si="24"/>
        <v>0</v>
      </c>
      <c r="BF113" s="203">
        <f t="shared" si="25"/>
        <v>0</v>
      </c>
      <c r="BG113" s="203">
        <f t="shared" si="26"/>
        <v>0</v>
      </c>
      <c r="BH113" s="203">
        <f t="shared" si="27"/>
        <v>0</v>
      </c>
      <c r="BI113" s="203">
        <f t="shared" si="28"/>
        <v>0</v>
      </c>
      <c r="BJ113" s="24" t="s">
        <v>85</v>
      </c>
      <c r="BK113" s="203">
        <f t="shared" si="29"/>
        <v>0</v>
      </c>
      <c r="BL113" s="24" t="s">
        <v>194</v>
      </c>
      <c r="BM113" s="24" t="s">
        <v>2526</v>
      </c>
    </row>
    <row r="114" spans="2:65" s="1" customFormat="1" ht="25.5" customHeight="1">
      <c r="B114" s="41"/>
      <c r="C114" s="192" t="s">
        <v>322</v>
      </c>
      <c r="D114" s="192" t="s">
        <v>189</v>
      </c>
      <c r="E114" s="193" t="s">
        <v>2449</v>
      </c>
      <c r="F114" s="194" t="s">
        <v>2450</v>
      </c>
      <c r="G114" s="195" t="s">
        <v>1450</v>
      </c>
      <c r="H114" s="196">
        <v>9</v>
      </c>
      <c r="I114" s="197"/>
      <c r="J114" s="198">
        <f t="shared" si="20"/>
        <v>0</v>
      </c>
      <c r="K114" s="194" t="s">
        <v>21</v>
      </c>
      <c r="L114" s="61"/>
      <c r="M114" s="199" t="s">
        <v>21</v>
      </c>
      <c r="N114" s="200" t="s">
        <v>48</v>
      </c>
      <c r="O114" s="42"/>
      <c r="P114" s="201">
        <f t="shared" si="21"/>
        <v>0</v>
      </c>
      <c r="Q114" s="201">
        <v>0</v>
      </c>
      <c r="R114" s="201">
        <f t="shared" si="22"/>
        <v>0</v>
      </c>
      <c r="S114" s="201">
        <v>0</v>
      </c>
      <c r="T114" s="202">
        <f t="shared" si="23"/>
        <v>0</v>
      </c>
      <c r="AR114" s="24" t="s">
        <v>194</v>
      </c>
      <c r="AT114" s="24" t="s">
        <v>189</v>
      </c>
      <c r="AU114" s="24" t="s">
        <v>87</v>
      </c>
      <c r="AY114" s="24" t="s">
        <v>187</v>
      </c>
      <c r="BE114" s="203">
        <f t="shared" si="24"/>
        <v>0</v>
      </c>
      <c r="BF114" s="203">
        <f t="shared" si="25"/>
        <v>0</v>
      </c>
      <c r="BG114" s="203">
        <f t="shared" si="26"/>
        <v>0</v>
      </c>
      <c r="BH114" s="203">
        <f t="shared" si="27"/>
        <v>0</v>
      </c>
      <c r="BI114" s="203">
        <f t="shared" si="28"/>
        <v>0</v>
      </c>
      <c r="BJ114" s="24" t="s">
        <v>85</v>
      </c>
      <c r="BK114" s="203">
        <f t="shared" si="29"/>
        <v>0</v>
      </c>
      <c r="BL114" s="24" t="s">
        <v>194</v>
      </c>
      <c r="BM114" s="24" t="s">
        <v>2527</v>
      </c>
    </row>
    <row r="115" spans="2:65" s="1" customFormat="1" ht="16.5" customHeight="1">
      <c r="B115" s="41"/>
      <c r="C115" s="192" t="s">
        <v>327</v>
      </c>
      <c r="D115" s="192" t="s">
        <v>189</v>
      </c>
      <c r="E115" s="193" t="s">
        <v>2452</v>
      </c>
      <c r="F115" s="194" t="s">
        <v>2453</v>
      </c>
      <c r="G115" s="195" t="s">
        <v>1450</v>
      </c>
      <c r="H115" s="196">
        <v>9</v>
      </c>
      <c r="I115" s="197"/>
      <c r="J115" s="198">
        <f t="shared" si="20"/>
        <v>0</v>
      </c>
      <c r="K115" s="194" t="s">
        <v>21</v>
      </c>
      <c r="L115" s="61"/>
      <c r="M115" s="199" t="s">
        <v>21</v>
      </c>
      <c r="N115" s="200" t="s">
        <v>48</v>
      </c>
      <c r="O115" s="42"/>
      <c r="P115" s="201">
        <f t="shared" si="21"/>
        <v>0</v>
      </c>
      <c r="Q115" s="201">
        <v>0</v>
      </c>
      <c r="R115" s="201">
        <f t="shared" si="22"/>
        <v>0</v>
      </c>
      <c r="S115" s="201">
        <v>0</v>
      </c>
      <c r="T115" s="202">
        <f t="shared" si="23"/>
        <v>0</v>
      </c>
      <c r="AR115" s="24" t="s">
        <v>194</v>
      </c>
      <c r="AT115" s="24" t="s">
        <v>189</v>
      </c>
      <c r="AU115" s="24" t="s">
        <v>87</v>
      </c>
      <c r="AY115" s="24" t="s">
        <v>187</v>
      </c>
      <c r="BE115" s="203">
        <f t="shared" si="24"/>
        <v>0</v>
      </c>
      <c r="BF115" s="203">
        <f t="shared" si="25"/>
        <v>0</v>
      </c>
      <c r="BG115" s="203">
        <f t="shared" si="26"/>
        <v>0</v>
      </c>
      <c r="BH115" s="203">
        <f t="shared" si="27"/>
        <v>0</v>
      </c>
      <c r="BI115" s="203">
        <f t="shared" si="28"/>
        <v>0</v>
      </c>
      <c r="BJ115" s="24" t="s">
        <v>85</v>
      </c>
      <c r="BK115" s="203">
        <f t="shared" si="29"/>
        <v>0</v>
      </c>
      <c r="BL115" s="24" t="s">
        <v>194</v>
      </c>
      <c r="BM115" s="24" t="s">
        <v>2528</v>
      </c>
    </row>
    <row r="116" spans="2:65" s="1" customFormat="1" ht="16.5" customHeight="1">
      <c r="B116" s="41"/>
      <c r="C116" s="192" t="s">
        <v>331</v>
      </c>
      <c r="D116" s="192" t="s">
        <v>189</v>
      </c>
      <c r="E116" s="193" t="s">
        <v>2455</v>
      </c>
      <c r="F116" s="194" t="s">
        <v>2456</v>
      </c>
      <c r="G116" s="195" t="s">
        <v>1450</v>
      </c>
      <c r="H116" s="196">
        <v>3</v>
      </c>
      <c r="I116" s="197"/>
      <c r="J116" s="198">
        <f t="shared" si="20"/>
        <v>0</v>
      </c>
      <c r="K116" s="194" t="s">
        <v>21</v>
      </c>
      <c r="L116" s="61"/>
      <c r="M116" s="199" t="s">
        <v>21</v>
      </c>
      <c r="N116" s="200" t="s">
        <v>48</v>
      </c>
      <c r="O116" s="42"/>
      <c r="P116" s="201">
        <f t="shared" si="21"/>
        <v>0</v>
      </c>
      <c r="Q116" s="201">
        <v>0</v>
      </c>
      <c r="R116" s="201">
        <f t="shared" si="22"/>
        <v>0</v>
      </c>
      <c r="S116" s="201">
        <v>0</v>
      </c>
      <c r="T116" s="202">
        <f t="shared" si="23"/>
        <v>0</v>
      </c>
      <c r="AR116" s="24" t="s">
        <v>194</v>
      </c>
      <c r="AT116" s="24" t="s">
        <v>189</v>
      </c>
      <c r="AU116" s="24" t="s">
        <v>87</v>
      </c>
      <c r="AY116" s="24" t="s">
        <v>187</v>
      </c>
      <c r="BE116" s="203">
        <f t="shared" si="24"/>
        <v>0</v>
      </c>
      <c r="BF116" s="203">
        <f t="shared" si="25"/>
        <v>0</v>
      </c>
      <c r="BG116" s="203">
        <f t="shared" si="26"/>
        <v>0</v>
      </c>
      <c r="BH116" s="203">
        <f t="shared" si="27"/>
        <v>0</v>
      </c>
      <c r="BI116" s="203">
        <f t="shared" si="28"/>
        <v>0</v>
      </c>
      <c r="BJ116" s="24" t="s">
        <v>85</v>
      </c>
      <c r="BK116" s="203">
        <f t="shared" si="29"/>
        <v>0</v>
      </c>
      <c r="BL116" s="24" t="s">
        <v>194</v>
      </c>
      <c r="BM116" s="24" t="s">
        <v>2529</v>
      </c>
    </row>
    <row r="117" spans="2:65" s="10" customFormat="1" ht="29.85" customHeight="1">
      <c r="B117" s="176"/>
      <c r="C117" s="177"/>
      <c r="D117" s="178" t="s">
        <v>76</v>
      </c>
      <c r="E117" s="190" t="s">
        <v>1004</v>
      </c>
      <c r="F117" s="190" t="s">
        <v>1005</v>
      </c>
      <c r="G117" s="177"/>
      <c r="H117" s="177"/>
      <c r="I117" s="180"/>
      <c r="J117" s="191">
        <f>BK117</f>
        <v>0</v>
      </c>
      <c r="K117" s="177"/>
      <c r="L117" s="182"/>
      <c r="M117" s="183"/>
      <c r="N117" s="184"/>
      <c r="O117" s="184"/>
      <c r="P117" s="185">
        <f>SUM(P118:P124)</f>
        <v>0</v>
      </c>
      <c r="Q117" s="184"/>
      <c r="R117" s="185">
        <f>SUM(R118:R124)</f>
        <v>0</v>
      </c>
      <c r="S117" s="184"/>
      <c r="T117" s="186">
        <f>SUM(T118:T124)</f>
        <v>0</v>
      </c>
      <c r="AR117" s="187" t="s">
        <v>194</v>
      </c>
      <c r="AT117" s="188" t="s">
        <v>76</v>
      </c>
      <c r="AU117" s="188" t="s">
        <v>85</v>
      </c>
      <c r="AY117" s="187" t="s">
        <v>187</v>
      </c>
      <c r="BK117" s="189">
        <f>SUM(BK118:BK124)</f>
        <v>0</v>
      </c>
    </row>
    <row r="118" spans="2:65" s="1" customFormat="1" ht="16.5" customHeight="1">
      <c r="B118" s="41"/>
      <c r="C118" s="192" t="s">
        <v>336</v>
      </c>
      <c r="D118" s="192" t="s">
        <v>189</v>
      </c>
      <c r="E118" s="193" t="s">
        <v>2458</v>
      </c>
      <c r="F118" s="194" t="s">
        <v>2459</v>
      </c>
      <c r="G118" s="195" t="s">
        <v>2460</v>
      </c>
      <c r="H118" s="196">
        <v>16.5</v>
      </c>
      <c r="I118" s="197"/>
      <c r="J118" s="198">
        <f t="shared" ref="J118:J124" si="30">ROUND(I118*H118,2)</f>
        <v>0</v>
      </c>
      <c r="K118" s="194" t="s">
        <v>21</v>
      </c>
      <c r="L118" s="61"/>
      <c r="M118" s="199" t="s">
        <v>21</v>
      </c>
      <c r="N118" s="200" t="s">
        <v>48</v>
      </c>
      <c r="O118" s="42"/>
      <c r="P118" s="201">
        <f t="shared" ref="P118:P124" si="31">O118*H118</f>
        <v>0</v>
      </c>
      <c r="Q118" s="201">
        <v>0</v>
      </c>
      <c r="R118" s="201">
        <f t="shared" ref="R118:R124" si="32">Q118*H118</f>
        <v>0</v>
      </c>
      <c r="S118" s="201">
        <v>0</v>
      </c>
      <c r="T118" s="202">
        <f t="shared" ref="T118:T124" si="33">S118*H118</f>
        <v>0</v>
      </c>
      <c r="AR118" s="24" t="s">
        <v>194</v>
      </c>
      <c r="AT118" s="24" t="s">
        <v>189</v>
      </c>
      <c r="AU118" s="24" t="s">
        <v>87</v>
      </c>
      <c r="AY118" s="24" t="s">
        <v>187</v>
      </c>
      <c r="BE118" s="203">
        <f t="shared" ref="BE118:BE124" si="34">IF(N118="základní",J118,0)</f>
        <v>0</v>
      </c>
      <c r="BF118" s="203">
        <f t="shared" ref="BF118:BF124" si="35">IF(N118="snížená",J118,0)</f>
        <v>0</v>
      </c>
      <c r="BG118" s="203">
        <f t="shared" ref="BG118:BG124" si="36">IF(N118="zákl. přenesená",J118,0)</f>
        <v>0</v>
      </c>
      <c r="BH118" s="203">
        <f t="shared" ref="BH118:BH124" si="37">IF(N118="sníž. přenesená",J118,0)</f>
        <v>0</v>
      </c>
      <c r="BI118" s="203">
        <f t="shared" ref="BI118:BI124" si="38">IF(N118="nulová",J118,0)</f>
        <v>0</v>
      </c>
      <c r="BJ118" s="24" t="s">
        <v>85</v>
      </c>
      <c r="BK118" s="203">
        <f t="shared" ref="BK118:BK124" si="39">ROUND(I118*H118,2)</f>
        <v>0</v>
      </c>
      <c r="BL118" s="24" t="s">
        <v>194</v>
      </c>
      <c r="BM118" s="24" t="s">
        <v>2530</v>
      </c>
    </row>
    <row r="119" spans="2:65" s="1" customFormat="1" ht="16.5" customHeight="1">
      <c r="B119" s="41"/>
      <c r="C119" s="192" t="s">
        <v>340</v>
      </c>
      <c r="D119" s="192" t="s">
        <v>189</v>
      </c>
      <c r="E119" s="193" t="s">
        <v>2531</v>
      </c>
      <c r="F119" s="194" t="s">
        <v>2466</v>
      </c>
      <c r="G119" s="195" t="s">
        <v>2460</v>
      </c>
      <c r="H119" s="196">
        <v>30</v>
      </c>
      <c r="I119" s="197"/>
      <c r="J119" s="198">
        <f t="shared" si="30"/>
        <v>0</v>
      </c>
      <c r="K119" s="194" t="s">
        <v>21</v>
      </c>
      <c r="L119" s="61"/>
      <c r="M119" s="199" t="s">
        <v>21</v>
      </c>
      <c r="N119" s="200" t="s">
        <v>48</v>
      </c>
      <c r="O119" s="42"/>
      <c r="P119" s="201">
        <f t="shared" si="31"/>
        <v>0</v>
      </c>
      <c r="Q119" s="201">
        <v>0</v>
      </c>
      <c r="R119" s="201">
        <f t="shared" si="32"/>
        <v>0</v>
      </c>
      <c r="S119" s="201">
        <v>0</v>
      </c>
      <c r="T119" s="202">
        <f t="shared" si="33"/>
        <v>0</v>
      </c>
      <c r="AR119" s="24" t="s">
        <v>194</v>
      </c>
      <c r="AT119" s="24" t="s">
        <v>189</v>
      </c>
      <c r="AU119" s="24" t="s">
        <v>87</v>
      </c>
      <c r="AY119" s="24" t="s">
        <v>187</v>
      </c>
      <c r="BE119" s="203">
        <f t="shared" si="34"/>
        <v>0</v>
      </c>
      <c r="BF119" s="203">
        <f t="shared" si="35"/>
        <v>0</v>
      </c>
      <c r="BG119" s="203">
        <f t="shared" si="36"/>
        <v>0</v>
      </c>
      <c r="BH119" s="203">
        <f t="shared" si="37"/>
        <v>0</v>
      </c>
      <c r="BI119" s="203">
        <f t="shared" si="38"/>
        <v>0</v>
      </c>
      <c r="BJ119" s="24" t="s">
        <v>85</v>
      </c>
      <c r="BK119" s="203">
        <f t="shared" si="39"/>
        <v>0</v>
      </c>
      <c r="BL119" s="24" t="s">
        <v>194</v>
      </c>
      <c r="BM119" s="24" t="s">
        <v>2532</v>
      </c>
    </row>
    <row r="120" spans="2:65" s="1" customFormat="1" ht="25.5" customHeight="1">
      <c r="B120" s="41"/>
      <c r="C120" s="192" t="s">
        <v>344</v>
      </c>
      <c r="D120" s="192" t="s">
        <v>189</v>
      </c>
      <c r="E120" s="193" t="s">
        <v>2533</v>
      </c>
      <c r="F120" s="194" t="s">
        <v>2469</v>
      </c>
      <c r="G120" s="195" t="s">
        <v>1014</v>
      </c>
      <c r="H120" s="196">
        <v>1</v>
      </c>
      <c r="I120" s="197"/>
      <c r="J120" s="198">
        <f t="shared" si="30"/>
        <v>0</v>
      </c>
      <c r="K120" s="194" t="s">
        <v>21</v>
      </c>
      <c r="L120" s="61"/>
      <c r="M120" s="199" t="s">
        <v>21</v>
      </c>
      <c r="N120" s="200" t="s">
        <v>48</v>
      </c>
      <c r="O120" s="42"/>
      <c r="P120" s="201">
        <f t="shared" si="31"/>
        <v>0</v>
      </c>
      <c r="Q120" s="201">
        <v>0</v>
      </c>
      <c r="R120" s="201">
        <f t="shared" si="32"/>
        <v>0</v>
      </c>
      <c r="S120" s="201">
        <v>0</v>
      </c>
      <c r="T120" s="202">
        <f t="shared" si="33"/>
        <v>0</v>
      </c>
      <c r="AR120" s="24" t="s">
        <v>194</v>
      </c>
      <c r="AT120" s="24" t="s">
        <v>189</v>
      </c>
      <c r="AU120" s="24" t="s">
        <v>87</v>
      </c>
      <c r="AY120" s="24" t="s">
        <v>187</v>
      </c>
      <c r="BE120" s="203">
        <f t="shared" si="34"/>
        <v>0</v>
      </c>
      <c r="BF120" s="203">
        <f t="shared" si="35"/>
        <v>0</v>
      </c>
      <c r="BG120" s="203">
        <f t="shared" si="36"/>
        <v>0</v>
      </c>
      <c r="BH120" s="203">
        <f t="shared" si="37"/>
        <v>0</v>
      </c>
      <c r="BI120" s="203">
        <f t="shared" si="38"/>
        <v>0</v>
      </c>
      <c r="BJ120" s="24" t="s">
        <v>85</v>
      </c>
      <c r="BK120" s="203">
        <f t="shared" si="39"/>
        <v>0</v>
      </c>
      <c r="BL120" s="24" t="s">
        <v>194</v>
      </c>
      <c r="BM120" s="24" t="s">
        <v>2534</v>
      </c>
    </row>
    <row r="121" spans="2:65" s="1" customFormat="1" ht="25.5" customHeight="1">
      <c r="B121" s="41"/>
      <c r="C121" s="192" t="s">
        <v>348</v>
      </c>
      <c r="D121" s="192" t="s">
        <v>189</v>
      </c>
      <c r="E121" s="193" t="s">
        <v>1232</v>
      </c>
      <c r="F121" s="194" t="s">
        <v>1008</v>
      </c>
      <c r="G121" s="195" t="s">
        <v>192</v>
      </c>
      <c r="H121" s="196">
        <v>2</v>
      </c>
      <c r="I121" s="197"/>
      <c r="J121" s="198">
        <f t="shared" si="30"/>
        <v>0</v>
      </c>
      <c r="K121" s="194" t="s">
        <v>21</v>
      </c>
      <c r="L121" s="61"/>
      <c r="M121" s="199" t="s">
        <v>21</v>
      </c>
      <c r="N121" s="200" t="s">
        <v>48</v>
      </c>
      <c r="O121" s="42"/>
      <c r="P121" s="201">
        <f t="shared" si="31"/>
        <v>0</v>
      </c>
      <c r="Q121" s="201">
        <v>0</v>
      </c>
      <c r="R121" s="201">
        <f t="shared" si="32"/>
        <v>0</v>
      </c>
      <c r="S121" s="201">
        <v>0</v>
      </c>
      <c r="T121" s="202">
        <f t="shared" si="33"/>
        <v>0</v>
      </c>
      <c r="AR121" s="24" t="s">
        <v>1009</v>
      </c>
      <c r="AT121" s="24" t="s">
        <v>189</v>
      </c>
      <c r="AU121" s="24" t="s">
        <v>87</v>
      </c>
      <c r="AY121" s="24" t="s">
        <v>187</v>
      </c>
      <c r="BE121" s="203">
        <f t="shared" si="34"/>
        <v>0</v>
      </c>
      <c r="BF121" s="203">
        <f t="shared" si="35"/>
        <v>0</v>
      </c>
      <c r="BG121" s="203">
        <f t="shared" si="36"/>
        <v>0</v>
      </c>
      <c r="BH121" s="203">
        <f t="shared" si="37"/>
        <v>0</v>
      </c>
      <c r="BI121" s="203">
        <f t="shared" si="38"/>
        <v>0</v>
      </c>
      <c r="BJ121" s="24" t="s">
        <v>85</v>
      </c>
      <c r="BK121" s="203">
        <f t="shared" si="39"/>
        <v>0</v>
      </c>
      <c r="BL121" s="24" t="s">
        <v>1009</v>
      </c>
      <c r="BM121" s="24" t="s">
        <v>2535</v>
      </c>
    </row>
    <row r="122" spans="2:65" s="1" customFormat="1" ht="16.5" customHeight="1">
      <c r="B122" s="41"/>
      <c r="C122" s="192" t="s">
        <v>353</v>
      </c>
      <c r="D122" s="192" t="s">
        <v>189</v>
      </c>
      <c r="E122" s="193" t="s">
        <v>1012</v>
      </c>
      <c r="F122" s="194" t="s">
        <v>1013</v>
      </c>
      <c r="G122" s="195" t="s">
        <v>1014</v>
      </c>
      <c r="H122" s="196">
        <v>1</v>
      </c>
      <c r="I122" s="197"/>
      <c r="J122" s="198">
        <f t="shared" si="30"/>
        <v>0</v>
      </c>
      <c r="K122" s="194" t="s">
        <v>21</v>
      </c>
      <c r="L122" s="61"/>
      <c r="M122" s="199" t="s">
        <v>21</v>
      </c>
      <c r="N122" s="200" t="s">
        <v>48</v>
      </c>
      <c r="O122" s="42"/>
      <c r="P122" s="201">
        <f t="shared" si="31"/>
        <v>0</v>
      </c>
      <c r="Q122" s="201">
        <v>0</v>
      </c>
      <c r="R122" s="201">
        <f t="shared" si="32"/>
        <v>0</v>
      </c>
      <c r="S122" s="201">
        <v>0</v>
      </c>
      <c r="T122" s="202">
        <f t="shared" si="33"/>
        <v>0</v>
      </c>
      <c r="AR122" s="24" t="s">
        <v>1009</v>
      </c>
      <c r="AT122" s="24" t="s">
        <v>189</v>
      </c>
      <c r="AU122" s="24" t="s">
        <v>87</v>
      </c>
      <c r="AY122" s="24" t="s">
        <v>187</v>
      </c>
      <c r="BE122" s="203">
        <f t="shared" si="34"/>
        <v>0</v>
      </c>
      <c r="BF122" s="203">
        <f t="shared" si="35"/>
        <v>0</v>
      </c>
      <c r="BG122" s="203">
        <f t="shared" si="36"/>
        <v>0</v>
      </c>
      <c r="BH122" s="203">
        <f t="shared" si="37"/>
        <v>0</v>
      </c>
      <c r="BI122" s="203">
        <f t="shared" si="38"/>
        <v>0</v>
      </c>
      <c r="BJ122" s="24" t="s">
        <v>85</v>
      </c>
      <c r="BK122" s="203">
        <f t="shared" si="39"/>
        <v>0</v>
      </c>
      <c r="BL122" s="24" t="s">
        <v>1009</v>
      </c>
      <c r="BM122" s="24" t="s">
        <v>2536</v>
      </c>
    </row>
    <row r="123" spans="2:65" s="1" customFormat="1" ht="16.5" customHeight="1">
      <c r="B123" s="41"/>
      <c r="C123" s="192" t="s">
        <v>358</v>
      </c>
      <c r="D123" s="192" t="s">
        <v>189</v>
      </c>
      <c r="E123" s="193" t="s">
        <v>1017</v>
      </c>
      <c r="F123" s="194" t="s">
        <v>1018</v>
      </c>
      <c r="G123" s="195" t="s">
        <v>1014</v>
      </c>
      <c r="H123" s="196">
        <v>1</v>
      </c>
      <c r="I123" s="197"/>
      <c r="J123" s="198">
        <f t="shared" si="30"/>
        <v>0</v>
      </c>
      <c r="K123" s="194" t="s">
        <v>21</v>
      </c>
      <c r="L123" s="61"/>
      <c r="M123" s="199" t="s">
        <v>21</v>
      </c>
      <c r="N123" s="200" t="s">
        <v>48</v>
      </c>
      <c r="O123" s="42"/>
      <c r="P123" s="201">
        <f t="shared" si="31"/>
        <v>0</v>
      </c>
      <c r="Q123" s="201">
        <v>0</v>
      </c>
      <c r="R123" s="201">
        <f t="shared" si="32"/>
        <v>0</v>
      </c>
      <c r="S123" s="201">
        <v>0</v>
      </c>
      <c r="T123" s="202">
        <f t="shared" si="33"/>
        <v>0</v>
      </c>
      <c r="AR123" s="24" t="s">
        <v>1009</v>
      </c>
      <c r="AT123" s="24" t="s">
        <v>189</v>
      </c>
      <c r="AU123" s="24" t="s">
        <v>87</v>
      </c>
      <c r="AY123" s="24" t="s">
        <v>187</v>
      </c>
      <c r="BE123" s="203">
        <f t="shared" si="34"/>
        <v>0</v>
      </c>
      <c r="BF123" s="203">
        <f t="shared" si="35"/>
        <v>0</v>
      </c>
      <c r="BG123" s="203">
        <f t="shared" si="36"/>
        <v>0</v>
      </c>
      <c r="BH123" s="203">
        <f t="shared" si="37"/>
        <v>0</v>
      </c>
      <c r="BI123" s="203">
        <f t="shared" si="38"/>
        <v>0</v>
      </c>
      <c r="BJ123" s="24" t="s">
        <v>85</v>
      </c>
      <c r="BK123" s="203">
        <f t="shared" si="39"/>
        <v>0</v>
      </c>
      <c r="BL123" s="24" t="s">
        <v>1009</v>
      </c>
      <c r="BM123" s="24" t="s">
        <v>2537</v>
      </c>
    </row>
    <row r="124" spans="2:65" s="1" customFormat="1" ht="25.5" customHeight="1">
      <c r="B124" s="41"/>
      <c r="C124" s="192" t="s">
        <v>363</v>
      </c>
      <c r="D124" s="192" t="s">
        <v>189</v>
      </c>
      <c r="E124" s="193" t="s">
        <v>1021</v>
      </c>
      <c r="F124" s="194" t="s">
        <v>1022</v>
      </c>
      <c r="G124" s="195" t="s">
        <v>1014</v>
      </c>
      <c r="H124" s="196">
        <v>1</v>
      </c>
      <c r="I124" s="197"/>
      <c r="J124" s="198">
        <f t="shared" si="30"/>
        <v>0</v>
      </c>
      <c r="K124" s="194" t="s">
        <v>21</v>
      </c>
      <c r="L124" s="61"/>
      <c r="M124" s="199" t="s">
        <v>21</v>
      </c>
      <c r="N124" s="216" t="s">
        <v>48</v>
      </c>
      <c r="O124" s="217"/>
      <c r="P124" s="218">
        <f t="shared" si="31"/>
        <v>0</v>
      </c>
      <c r="Q124" s="218">
        <v>0</v>
      </c>
      <c r="R124" s="218">
        <f t="shared" si="32"/>
        <v>0</v>
      </c>
      <c r="S124" s="218">
        <v>0</v>
      </c>
      <c r="T124" s="219">
        <f t="shared" si="33"/>
        <v>0</v>
      </c>
      <c r="AR124" s="24" t="s">
        <v>1009</v>
      </c>
      <c r="AT124" s="24" t="s">
        <v>189</v>
      </c>
      <c r="AU124" s="24" t="s">
        <v>87</v>
      </c>
      <c r="AY124" s="24" t="s">
        <v>187</v>
      </c>
      <c r="BE124" s="203">
        <f t="shared" si="34"/>
        <v>0</v>
      </c>
      <c r="BF124" s="203">
        <f t="shared" si="35"/>
        <v>0</v>
      </c>
      <c r="BG124" s="203">
        <f t="shared" si="36"/>
        <v>0</v>
      </c>
      <c r="BH124" s="203">
        <f t="shared" si="37"/>
        <v>0</v>
      </c>
      <c r="BI124" s="203">
        <f t="shared" si="38"/>
        <v>0</v>
      </c>
      <c r="BJ124" s="24" t="s">
        <v>85</v>
      </c>
      <c r="BK124" s="203">
        <f t="shared" si="39"/>
        <v>0</v>
      </c>
      <c r="BL124" s="24" t="s">
        <v>1009</v>
      </c>
      <c r="BM124" s="24" t="s">
        <v>2538</v>
      </c>
    </row>
    <row r="125" spans="2:65" s="1" customFormat="1" ht="6.95" customHeight="1">
      <c r="B125" s="56"/>
      <c r="C125" s="57"/>
      <c r="D125" s="57"/>
      <c r="E125" s="57"/>
      <c r="F125" s="57"/>
      <c r="G125" s="57"/>
      <c r="H125" s="57"/>
      <c r="I125" s="139"/>
      <c r="J125" s="57"/>
      <c r="K125" s="57"/>
      <c r="L125" s="61"/>
    </row>
  </sheetData>
  <sheetProtection algorithmName="SHA-512" hashValue="X8W6K0gpoBAEazX1I1OSadZ3dbd/uhW9Tk/NTYnBnj1K/2Vt8vRD1CWMhfMpmj5TaWlsQjo91cCuWEq/RMLP2Q==" saltValue="qfdAJrzGw4/XHEihWX/T2akcPhp9pDITCt/LBfLM27IUoE/fBlzJFwREj+/UYySXZ51JbEy4yHVMU1M/+Ykbyg==" spinCount="100000" sheet="1" objects="1" scenarios="1" formatColumns="0" formatRows="0" autoFilter="0"/>
  <autoFilter ref="C80:K124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120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2539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ROUND(SUM(BE80:BE114), 2)</f>
        <v>0</v>
      </c>
      <c r="G30" s="42"/>
      <c r="H30" s="42"/>
      <c r="I30" s="131">
        <v>0.21</v>
      </c>
      <c r="J30" s="130">
        <f>ROUND(ROUND((SUM(BE80:BE114)),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ROUND(SUM(BF80:BF114), 2)</f>
        <v>0</v>
      </c>
      <c r="G31" s="42"/>
      <c r="H31" s="42"/>
      <c r="I31" s="131">
        <v>0.15</v>
      </c>
      <c r="J31" s="130">
        <f>ROUND(ROUND((SUM(BF80:BF114)),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ROUND(SUM(BG80:BG114),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ROUND(SUM(BH80:BH114),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ROUND(SUM(BI80:BI114),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___403 - Elektrická přípojka NN (TSK hl. m. Prahy, a.s.)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J80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376</v>
      </c>
      <c r="E57" s="152"/>
      <c r="F57" s="152"/>
      <c r="G57" s="152"/>
      <c r="H57" s="152"/>
      <c r="I57" s="153"/>
      <c r="J57" s="154">
        <f>J81</f>
        <v>0</v>
      </c>
      <c r="K57" s="155"/>
    </row>
    <row r="58" spans="2:47" s="8" customFormat="1" ht="19.899999999999999" customHeight="1">
      <c r="B58" s="156"/>
      <c r="C58" s="157"/>
      <c r="D58" s="158" t="s">
        <v>2476</v>
      </c>
      <c r="E58" s="159"/>
      <c r="F58" s="159"/>
      <c r="G58" s="159"/>
      <c r="H58" s="159"/>
      <c r="I58" s="160"/>
      <c r="J58" s="161">
        <f>J82</f>
        <v>0</v>
      </c>
      <c r="K58" s="162"/>
    </row>
    <row r="59" spans="2:47" s="8" customFormat="1" ht="19.899999999999999" customHeight="1">
      <c r="B59" s="156"/>
      <c r="C59" s="157"/>
      <c r="D59" s="158" t="s">
        <v>2540</v>
      </c>
      <c r="E59" s="159"/>
      <c r="F59" s="159"/>
      <c r="G59" s="159"/>
      <c r="H59" s="159"/>
      <c r="I59" s="160"/>
      <c r="J59" s="161">
        <f>J93</f>
        <v>0</v>
      </c>
      <c r="K59" s="162"/>
    </row>
    <row r="60" spans="2:47" s="8" customFormat="1" ht="19.899999999999999" customHeight="1">
      <c r="B60" s="156"/>
      <c r="C60" s="157"/>
      <c r="D60" s="158" t="s">
        <v>2352</v>
      </c>
      <c r="E60" s="159"/>
      <c r="F60" s="159"/>
      <c r="G60" s="159"/>
      <c r="H60" s="159"/>
      <c r="I60" s="160"/>
      <c r="J60" s="161">
        <f>J107</f>
        <v>0</v>
      </c>
      <c r="K60" s="162"/>
    </row>
    <row r="61" spans="2:47" s="1" customFormat="1" ht="21.75" customHeight="1">
      <c r="B61" s="41"/>
      <c r="C61" s="42"/>
      <c r="D61" s="42"/>
      <c r="E61" s="42"/>
      <c r="F61" s="42"/>
      <c r="G61" s="42"/>
      <c r="H61" s="42"/>
      <c r="I61" s="118"/>
      <c r="J61" s="42"/>
      <c r="K61" s="45"/>
    </row>
    <row r="62" spans="2:47" s="1" customFormat="1" ht="6.95" customHeight="1">
      <c r="B62" s="56"/>
      <c r="C62" s="57"/>
      <c r="D62" s="57"/>
      <c r="E62" s="57"/>
      <c r="F62" s="57"/>
      <c r="G62" s="57"/>
      <c r="H62" s="57"/>
      <c r="I62" s="139"/>
      <c r="J62" s="57"/>
      <c r="K62" s="58"/>
    </row>
    <row r="66" spans="2:63" s="1" customFormat="1" ht="6.95" customHeight="1">
      <c r="B66" s="59"/>
      <c r="C66" s="60"/>
      <c r="D66" s="60"/>
      <c r="E66" s="60"/>
      <c r="F66" s="60"/>
      <c r="G66" s="60"/>
      <c r="H66" s="60"/>
      <c r="I66" s="142"/>
      <c r="J66" s="60"/>
      <c r="K66" s="60"/>
      <c r="L66" s="61"/>
    </row>
    <row r="67" spans="2:63" s="1" customFormat="1" ht="36.950000000000003" customHeight="1">
      <c r="B67" s="41"/>
      <c r="C67" s="62" t="s">
        <v>171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63" s="1" customFormat="1" ht="6.95" customHeight="1">
      <c r="B68" s="41"/>
      <c r="C68" s="63"/>
      <c r="D68" s="63"/>
      <c r="E68" s="63"/>
      <c r="F68" s="63"/>
      <c r="G68" s="63"/>
      <c r="H68" s="63"/>
      <c r="I68" s="163"/>
      <c r="J68" s="63"/>
      <c r="K68" s="63"/>
      <c r="L68" s="61"/>
    </row>
    <row r="69" spans="2:63" s="1" customFormat="1" ht="14.45" customHeight="1">
      <c r="B69" s="41"/>
      <c r="C69" s="65" t="s">
        <v>18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63" s="1" customFormat="1" ht="16.5" customHeight="1">
      <c r="B70" s="41"/>
      <c r="C70" s="63"/>
      <c r="D70" s="63"/>
      <c r="E70" s="387" t="str">
        <f>E7</f>
        <v>Sdružené parkoviště Jankovcova, Praha 7</v>
      </c>
      <c r="F70" s="388"/>
      <c r="G70" s="388"/>
      <c r="H70" s="388"/>
      <c r="I70" s="163"/>
      <c r="J70" s="63"/>
      <c r="K70" s="63"/>
      <c r="L70" s="61"/>
    </row>
    <row r="71" spans="2:63" s="1" customFormat="1" ht="14.45" customHeight="1">
      <c r="B71" s="41"/>
      <c r="C71" s="65" t="s">
        <v>157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63" s="1" customFormat="1" ht="17.25" customHeight="1">
      <c r="B72" s="41"/>
      <c r="C72" s="63"/>
      <c r="D72" s="63"/>
      <c r="E72" s="362" t="str">
        <f>E9</f>
        <v>___403 - Elektrická přípojka NN (TSK hl. m. Prahy, a.s.)</v>
      </c>
      <c r="F72" s="389"/>
      <c r="G72" s="389"/>
      <c r="H72" s="389"/>
      <c r="I72" s="163"/>
      <c r="J72" s="63"/>
      <c r="K72" s="63"/>
      <c r="L72" s="61"/>
    </row>
    <row r="73" spans="2:63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63" s="1" customFormat="1" ht="18" customHeight="1">
      <c r="B74" s="41"/>
      <c r="C74" s="65" t="s">
        <v>24</v>
      </c>
      <c r="D74" s="63"/>
      <c r="E74" s="63"/>
      <c r="F74" s="164" t="str">
        <f>F12</f>
        <v>Praha 7</v>
      </c>
      <c r="G74" s="63"/>
      <c r="H74" s="63"/>
      <c r="I74" s="165" t="s">
        <v>26</v>
      </c>
      <c r="J74" s="73" t="str">
        <f>IF(J12="","",J12)</f>
        <v>19. 3. 2018</v>
      </c>
      <c r="K74" s="63"/>
      <c r="L74" s="61"/>
    </row>
    <row r="75" spans="2:63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63" s="1" customFormat="1">
      <c r="B76" s="41"/>
      <c r="C76" s="65" t="s">
        <v>28</v>
      </c>
      <c r="D76" s="63"/>
      <c r="E76" s="63"/>
      <c r="F76" s="164" t="str">
        <f>E15</f>
        <v>Technická správa komunikací hl. m. Prahy, a.s.</v>
      </c>
      <c r="G76" s="63"/>
      <c r="H76" s="63"/>
      <c r="I76" s="165" t="s">
        <v>36</v>
      </c>
      <c r="J76" s="164" t="str">
        <f>E21</f>
        <v>Sinpps s.r.o.</v>
      </c>
      <c r="K76" s="63"/>
      <c r="L76" s="61"/>
    </row>
    <row r="77" spans="2:63" s="1" customFormat="1" ht="14.45" customHeight="1">
      <c r="B77" s="41"/>
      <c r="C77" s="65" t="s">
        <v>34</v>
      </c>
      <c r="D77" s="63"/>
      <c r="E77" s="63"/>
      <c r="F77" s="164" t="str">
        <f>IF(E18="","",E18)</f>
        <v/>
      </c>
      <c r="G77" s="63"/>
      <c r="H77" s="63"/>
      <c r="I77" s="163"/>
      <c r="J77" s="63"/>
      <c r="K77" s="63"/>
      <c r="L77" s="61"/>
    </row>
    <row r="78" spans="2:63" s="1" customFormat="1" ht="10.3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63" s="9" customFormat="1" ht="29.25" customHeight="1">
      <c r="B79" s="166"/>
      <c r="C79" s="167" t="s">
        <v>172</v>
      </c>
      <c r="D79" s="168" t="s">
        <v>62</v>
      </c>
      <c r="E79" s="168" t="s">
        <v>58</v>
      </c>
      <c r="F79" s="168" t="s">
        <v>173</v>
      </c>
      <c r="G79" s="168" t="s">
        <v>174</v>
      </c>
      <c r="H79" s="168" t="s">
        <v>175</v>
      </c>
      <c r="I79" s="169" t="s">
        <v>176</v>
      </c>
      <c r="J79" s="168" t="s">
        <v>161</v>
      </c>
      <c r="K79" s="170" t="s">
        <v>177</v>
      </c>
      <c r="L79" s="171"/>
      <c r="M79" s="81" t="s">
        <v>178</v>
      </c>
      <c r="N79" s="82" t="s">
        <v>47</v>
      </c>
      <c r="O79" s="82" t="s">
        <v>179</v>
      </c>
      <c r="P79" s="82" t="s">
        <v>180</v>
      </c>
      <c r="Q79" s="82" t="s">
        <v>181</v>
      </c>
      <c r="R79" s="82" t="s">
        <v>182</v>
      </c>
      <c r="S79" s="82" t="s">
        <v>183</v>
      </c>
      <c r="T79" s="83" t="s">
        <v>184</v>
      </c>
    </row>
    <row r="80" spans="2:63" s="1" customFormat="1" ht="29.25" customHeight="1">
      <c r="B80" s="41"/>
      <c r="C80" s="87" t="s">
        <v>162</v>
      </c>
      <c r="D80" s="63"/>
      <c r="E80" s="63"/>
      <c r="F80" s="63"/>
      <c r="G80" s="63"/>
      <c r="H80" s="63"/>
      <c r="I80" s="163"/>
      <c r="J80" s="172">
        <f>BK80</f>
        <v>0</v>
      </c>
      <c r="K80" s="63"/>
      <c r="L80" s="61"/>
      <c r="M80" s="84"/>
      <c r="N80" s="85"/>
      <c r="O80" s="85"/>
      <c r="P80" s="173">
        <f>P81</f>
        <v>0</v>
      </c>
      <c r="Q80" s="85"/>
      <c r="R80" s="173">
        <f>R81</f>
        <v>0</v>
      </c>
      <c r="S80" s="85"/>
      <c r="T80" s="174">
        <f>T81</f>
        <v>0</v>
      </c>
      <c r="AT80" s="24" t="s">
        <v>76</v>
      </c>
      <c r="AU80" s="24" t="s">
        <v>163</v>
      </c>
      <c r="BK80" s="175">
        <f>BK81</f>
        <v>0</v>
      </c>
    </row>
    <row r="81" spans="2:65" s="10" customFormat="1" ht="37.35" customHeight="1">
      <c r="B81" s="176"/>
      <c r="C81" s="177"/>
      <c r="D81" s="178" t="s">
        <v>76</v>
      </c>
      <c r="E81" s="179" t="s">
        <v>185</v>
      </c>
      <c r="F81" s="179" t="s">
        <v>185</v>
      </c>
      <c r="G81" s="177"/>
      <c r="H81" s="177"/>
      <c r="I81" s="180"/>
      <c r="J81" s="181">
        <f>BK81</f>
        <v>0</v>
      </c>
      <c r="K81" s="177"/>
      <c r="L81" s="182"/>
      <c r="M81" s="183"/>
      <c r="N81" s="184"/>
      <c r="O81" s="184"/>
      <c r="P81" s="185">
        <f>P82+P93+P107</f>
        <v>0</v>
      </c>
      <c r="Q81" s="184"/>
      <c r="R81" s="185">
        <f>R82+R93+R107</f>
        <v>0</v>
      </c>
      <c r="S81" s="184"/>
      <c r="T81" s="186">
        <f>T82+T93+T107</f>
        <v>0</v>
      </c>
      <c r="AR81" s="187" t="s">
        <v>85</v>
      </c>
      <c r="AT81" s="188" t="s">
        <v>76</v>
      </c>
      <c r="AU81" s="188" t="s">
        <v>77</v>
      </c>
      <c r="AY81" s="187" t="s">
        <v>187</v>
      </c>
      <c r="BK81" s="189">
        <f>BK82+BK93+BK107</f>
        <v>0</v>
      </c>
    </row>
    <row r="82" spans="2:65" s="10" customFormat="1" ht="19.899999999999999" customHeight="1">
      <c r="B82" s="176"/>
      <c r="C82" s="177"/>
      <c r="D82" s="178" t="s">
        <v>76</v>
      </c>
      <c r="E82" s="190" t="s">
        <v>2353</v>
      </c>
      <c r="F82" s="190" t="s">
        <v>2362</v>
      </c>
      <c r="G82" s="177"/>
      <c r="H82" s="177"/>
      <c r="I82" s="180"/>
      <c r="J82" s="191">
        <f>BK82</f>
        <v>0</v>
      </c>
      <c r="K82" s="177"/>
      <c r="L82" s="182"/>
      <c r="M82" s="183"/>
      <c r="N82" s="184"/>
      <c r="O82" s="184"/>
      <c r="P82" s="185">
        <f>SUM(P83:P92)</f>
        <v>0</v>
      </c>
      <c r="Q82" s="184"/>
      <c r="R82" s="185">
        <f>SUM(R83:R92)</f>
        <v>0</v>
      </c>
      <c r="S82" s="184"/>
      <c r="T82" s="186">
        <f>SUM(T83:T92)</f>
        <v>0</v>
      </c>
      <c r="AR82" s="187" t="s">
        <v>85</v>
      </c>
      <c r="AT82" s="188" t="s">
        <v>76</v>
      </c>
      <c r="AU82" s="188" t="s">
        <v>85</v>
      </c>
      <c r="AY82" s="187" t="s">
        <v>187</v>
      </c>
      <c r="BK82" s="189">
        <f>SUM(BK83:BK92)</f>
        <v>0</v>
      </c>
    </row>
    <row r="83" spans="2:65" s="1" customFormat="1" ht="25.5" customHeight="1">
      <c r="B83" s="41"/>
      <c r="C83" s="192" t="s">
        <v>85</v>
      </c>
      <c r="D83" s="192" t="s">
        <v>189</v>
      </c>
      <c r="E83" s="193" t="s">
        <v>2363</v>
      </c>
      <c r="F83" s="194" t="s">
        <v>2364</v>
      </c>
      <c r="G83" s="195" t="s">
        <v>202</v>
      </c>
      <c r="H83" s="196">
        <v>74.5</v>
      </c>
      <c r="I83" s="197"/>
      <c r="J83" s="198">
        <f t="shared" ref="J83:J92" si="0">ROUND(I83*H83,2)</f>
        <v>0</v>
      </c>
      <c r="K83" s="194" t="s">
        <v>21</v>
      </c>
      <c r="L83" s="61"/>
      <c r="M83" s="199" t="s">
        <v>21</v>
      </c>
      <c r="N83" s="200" t="s">
        <v>48</v>
      </c>
      <c r="O83" s="42"/>
      <c r="P83" s="201">
        <f t="shared" ref="P83:P92" si="1">O83*H83</f>
        <v>0</v>
      </c>
      <c r="Q83" s="201">
        <v>0</v>
      </c>
      <c r="R83" s="201">
        <f t="shared" ref="R83:R92" si="2">Q83*H83</f>
        <v>0</v>
      </c>
      <c r="S83" s="201">
        <v>0</v>
      </c>
      <c r="T83" s="202">
        <f t="shared" ref="T83:T92" si="3">S83*H83</f>
        <v>0</v>
      </c>
      <c r="AR83" s="24" t="s">
        <v>194</v>
      </c>
      <c r="AT83" s="24" t="s">
        <v>189</v>
      </c>
      <c r="AU83" s="24" t="s">
        <v>87</v>
      </c>
      <c r="AY83" s="24" t="s">
        <v>187</v>
      </c>
      <c r="BE83" s="203">
        <f t="shared" ref="BE83:BE92" si="4">IF(N83="základní",J83,0)</f>
        <v>0</v>
      </c>
      <c r="BF83" s="203">
        <f t="shared" ref="BF83:BF92" si="5">IF(N83="snížená",J83,0)</f>
        <v>0</v>
      </c>
      <c r="BG83" s="203">
        <f t="shared" ref="BG83:BG92" si="6">IF(N83="zákl. přenesená",J83,0)</f>
        <v>0</v>
      </c>
      <c r="BH83" s="203">
        <f t="shared" ref="BH83:BH92" si="7">IF(N83="sníž. přenesená",J83,0)</f>
        <v>0</v>
      </c>
      <c r="BI83" s="203">
        <f t="shared" ref="BI83:BI92" si="8">IF(N83="nulová",J83,0)</f>
        <v>0</v>
      </c>
      <c r="BJ83" s="24" t="s">
        <v>85</v>
      </c>
      <c r="BK83" s="203">
        <f t="shared" ref="BK83:BK92" si="9">ROUND(I83*H83,2)</f>
        <v>0</v>
      </c>
      <c r="BL83" s="24" t="s">
        <v>194</v>
      </c>
      <c r="BM83" s="24" t="s">
        <v>2541</v>
      </c>
    </row>
    <row r="84" spans="2:65" s="1" customFormat="1" ht="25.5" customHeight="1">
      <c r="B84" s="41"/>
      <c r="C84" s="192" t="s">
        <v>87</v>
      </c>
      <c r="D84" s="192" t="s">
        <v>189</v>
      </c>
      <c r="E84" s="193" t="s">
        <v>2542</v>
      </c>
      <c r="F84" s="194" t="s">
        <v>2543</v>
      </c>
      <c r="G84" s="195" t="s">
        <v>202</v>
      </c>
      <c r="H84" s="196">
        <v>74.5</v>
      </c>
      <c r="I84" s="197"/>
      <c r="J84" s="198">
        <f t="shared" si="0"/>
        <v>0</v>
      </c>
      <c r="K84" s="194" t="s">
        <v>21</v>
      </c>
      <c r="L84" s="61"/>
      <c r="M84" s="199" t="s">
        <v>21</v>
      </c>
      <c r="N84" s="200" t="s">
        <v>48</v>
      </c>
      <c r="O84" s="42"/>
      <c r="P84" s="201">
        <f t="shared" si="1"/>
        <v>0</v>
      </c>
      <c r="Q84" s="201">
        <v>0</v>
      </c>
      <c r="R84" s="201">
        <f t="shared" si="2"/>
        <v>0</v>
      </c>
      <c r="S84" s="201">
        <v>0</v>
      </c>
      <c r="T84" s="202">
        <f t="shared" si="3"/>
        <v>0</v>
      </c>
      <c r="AR84" s="24" t="s">
        <v>194</v>
      </c>
      <c r="AT84" s="24" t="s">
        <v>189</v>
      </c>
      <c r="AU84" s="24" t="s">
        <v>87</v>
      </c>
      <c r="AY84" s="24" t="s">
        <v>187</v>
      </c>
      <c r="BE84" s="203">
        <f t="shared" si="4"/>
        <v>0</v>
      </c>
      <c r="BF84" s="203">
        <f t="shared" si="5"/>
        <v>0</v>
      </c>
      <c r="BG84" s="203">
        <f t="shared" si="6"/>
        <v>0</v>
      </c>
      <c r="BH84" s="203">
        <f t="shared" si="7"/>
        <v>0</v>
      </c>
      <c r="BI84" s="203">
        <f t="shared" si="8"/>
        <v>0</v>
      </c>
      <c r="BJ84" s="24" t="s">
        <v>85</v>
      </c>
      <c r="BK84" s="203">
        <f t="shared" si="9"/>
        <v>0</v>
      </c>
      <c r="BL84" s="24" t="s">
        <v>194</v>
      </c>
      <c r="BM84" s="24" t="s">
        <v>2544</v>
      </c>
    </row>
    <row r="85" spans="2:65" s="1" customFormat="1" ht="16.5" customHeight="1">
      <c r="B85" s="41"/>
      <c r="C85" s="192" t="s">
        <v>199</v>
      </c>
      <c r="D85" s="192" t="s">
        <v>189</v>
      </c>
      <c r="E85" s="193" t="s">
        <v>2369</v>
      </c>
      <c r="F85" s="194" t="s">
        <v>2370</v>
      </c>
      <c r="G85" s="195" t="s">
        <v>293</v>
      </c>
      <c r="H85" s="196">
        <v>149</v>
      </c>
      <c r="I85" s="197"/>
      <c r="J85" s="198">
        <f t="shared" si="0"/>
        <v>0</v>
      </c>
      <c r="K85" s="194" t="s">
        <v>21</v>
      </c>
      <c r="L85" s="61"/>
      <c r="M85" s="199" t="s">
        <v>21</v>
      </c>
      <c r="N85" s="200" t="s">
        <v>48</v>
      </c>
      <c r="O85" s="42"/>
      <c r="P85" s="201">
        <f t="shared" si="1"/>
        <v>0</v>
      </c>
      <c r="Q85" s="201">
        <v>0</v>
      </c>
      <c r="R85" s="201">
        <f t="shared" si="2"/>
        <v>0</v>
      </c>
      <c r="S85" s="201">
        <v>0</v>
      </c>
      <c r="T85" s="202">
        <f t="shared" si="3"/>
        <v>0</v>
      </c>
      <c r="AR85" s="24" t="s">
        <v>194</v>
      </c>
      <c r="AT85" s="24" t="s">
        <v>189</v>
      </c>
      <c r="AU85" s="24" t="s">
        <v>87</v>
      </c>
      <c r="AY85" s="24" t="s">
        <v>187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4" t="s">
        <v>85</v>
      </c>
      <c r="BK85" s="203">
        <f t="shared" si="9"/>
        <v>0</v>
      </c>
      <c r="BL85" s="24" t="s">
        <v>194</v>
      </c>
      <c r="BM85" s="24" t="s">
        <v>2545</v>
      </c>
    </row>
    <row r="86" spans="2:65" s="1" customFormat="1" ht="16.5" customHeight="1">
      <c r="B86" s="41"/>
      <c r="C86" s="192" t="s">
        <v>194</v>
      </c>
      <c r="D86" s="192" t="s">
        <v>189</v>
      </c>
      <c r="E86" s="193" t="s">
        <v>2372</v>
      </c>
      <c r="F86" s="194" t="s">
        <v>2373</v>
      </c>
      <c r="G86" s="195" t="s">
        <v>293</v>
      </c>
      <c r="H86" s="196">
        <v>15</v>
      </c>
      <c r="I86" s="197"/>
      <c r="J86" s="198">
        <f t="shared" si="0"/>
        <v>0</v>
      </c>
      <c r="K86" s="194" t="s">
        <v>21</v>
      </c>
      <c r="L86" s="61"/>
      <c r="M86" s="199" t="s">
        <v>21</v>
      </c>
      <c r="N86" s="200" t="s">
        <v>48</v>
      </c>
      <c r="O86" s="42"/>
      <c r="P86" s="201">
        <f t="shared" si="1"/>
        <v>0</v>
      </c>
      <c r="Q86" s="201">
        <v>0</v>
      </c>
      <c r="R86" s="201">
        <f t="shared" si="2"/>
        <v>0</v>
      </c>
      <c r="S86" s="201">
        <v>0</v>
      </c>
      <c r="T86" s="202">
        <f t="shared" si="3"/>
        <v>0</v>
      </c>
      <c r="AR86" s="24" t="s">
        <v>194</v>
      </c>
      <c r="AT86" s="24" t="s">
        <v>189</v>
      </c>
      <c r="AU86" s="24" t="s">
        <v>87</v>
      </c>
      <c r="AY86" s="24" t="s">
        <v>187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4" t="s">
        <v>85</v>
      </c>
      <c r="BK86" s="203">
        <f t="shared" si="9"/>
        <v>0</v>
      </c>
      <c r="BL86" s="24" t="s">
        <v>194</v>
      </c>
      <c r="BM86" s="24" t="s">
        <v>2546</v>
      </c>
    </row>
    <row r="87" spans="2:65" s="1" customFormat="1" ht="25.5" customHeight="1">
      <c r="B87" s="41"/>
      <c r="C87" s="192" t="s">
        <v>207</v>
      </c>
      <c r="D87" s="192" t="s">
        <v>189</v>
      </c>
      <c r="E87" s="193" t="s">
        <v>2375</v>
      </c>
      <c r="F87" s="194" t="s">
        <v>2376</v>
      </c>
      <c r="G87" s="195" t="s">
        <v>293</v>
      </c>
      <c r="H87" s="196">
        <v>164</v>
      </c>
      <c r="I87" s="197"/>
      <c r="J87" s="198">
        <f t="shared" si="0"/>
        <v>0</v>
      </c>
      <c r="K87" s="194" t="s">
        <v>21</v>
      </c>
      <c r="L87" s="61"/>
      <c r="M87" s="199" t="s">
        <v>21</v>
      </c>
      <c r="N87" s="200" t="s">
        <v>48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194</v>
      </c>
      <c r="AT87" s="24" t="s">
        <v>189</v>
      </c>
      <c r="AU87" s="24" t="s">
        <v>87</v>
      </c>
      <c r="AY87" s="24" t="s">
        <v>187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85</v>
      </c>
      <c r="BK87" s="203">
        <f t="shared" si="9"/>
        <v>0</v>
      </c>
      <c r="BL87" s="24" t="s">
        <v>194</v>
      </c>
      <c r="BM87" s="24" t="s">
        <v>2547</v>
      </c>
    </row>
    <row r="88" spans="2:65" s="1" customFormat="1" ht="16.5" customHeight="1">
      <c r="B88" s="41"/>
      <c r="C88" s="192" t="s">
        <v>211</v>
      </c>
      <c r="D88" s="192" t="s">
        <v>189</v>
      </c>
      <c r="E88" s="193" t="s">
        <v>2548</v>
      </c>
      <c r="F88" s="194" t="s">
        <v>2549</v>
      </c>
      <c r="G88" s="195" t="s">
        <v>192</v>
      </c>
      <c r="H88" s="196">
        <v>4</v>
      </c>
      <c r="I88" s="197"/>
      <c r="J88" s="198">
        <f t="shared" si="0"/>
        <v>0</v>
      </c>
      <c r="K88" s="194" t="s">
        <v>21</v>
      </c>
      <c r="L88" s="61"/>
      <c r="M88" s="199" t="s">
        <v>21</v>
      </c>
      <c r="N88" s="200" t="s">
        <v>48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194</v>
      </c>
      <c r="AT88" s="24" t="s">
        <v>189</v>
      </c>
      <c r="AU88" s="24" t="s">
        <v>87</v>
      </c>
      <c r="AY88" s="24" t="s">
        <v>187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85</v>
      </c>
      <c r="BK88" s="203">
        <f t="shared" si="9"/>
        <v>0</v>
      </c>
      <c r="BL88" s="24" t="s">
        <v>194</v>
      </c>
      <c r="BM88" s="24" t="s">
        <v>2550</v>
      </c>
    </row>
    <row r="89" spans="2:65" s="1" customFormat="1" ht="16.5" customHeight="1">
      <c r="B89" s="41"/>
      <c r="C89" s="192" t="s">
        <v>215</v>
      </c>
      <c r="D89" s="192" t="s">
        <v>189</v>
      </c>
      <c r="E89" s="193" t="s">
        <v>2551</v>
      </c>
      <c r="F89" s="194" t="s">
        <v>2552</v>
      </c>
      <c r="G89" s="195" t="s">
        <v>192</v>
      </c>
      <c r="H89" s="196">
        <v>4</v>
      </c>
      <c r="I89" s="197"/>
      <c r="J89" s="198">
        <f t="shared" si="0"/>
        <v>0</v>
      </c>
      <c r="K89" s="194" t="s">
        <v>21</v>
      </c>
      <c r="L89" s="61"/>
      <c r="M89" s="199" t="s">
        <v>21</v>
      </c>
      <c r="N89" s="200" t="s">
        <v>48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194</v>
      </c>
      <c r="AT89" s="24" t="s">
        <v>189</v>
      </c>
      <c r="AU89" s="24" t="s">
        <v>87</v>
      </c>
      <c r="AY89" s="24" t="s">
        <v>187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85</v>
      </c>
      <c r="BK89" s="203">
        <f t="shared" si="9"/>
        <v>0</v>
      </c>
      <c r="BL89" s="24" t="s">
        <v>194</v>
      </c>
      <c r="BM89" s="24" t="s">
        <v>2553</v>
      </c>
    </row>
    <row r="90" spans="2:65" s="1" customFormat="1" ht="16.5" customHeight="1">
      <c r="B90" s="41"/>
      <c r="C90" s="192" t="s">
        <v>219</v>
      </c>
      <c r="D90" s="192" t="s">
        <v>189</v>
      </c>
      <c r="E90" s="193" t="s">
        <v>2387</v>
      </c>
      <c r="F90" s="194" t="s">
        <v>2388</v>
      </c>
      <c r="G90" s="195" t="s">
        <v>233</v>
      </c>
      <c r="H90" s="196">
        <v>29.8</v>
      </c>
      <c r="I90" s="197"/>
      <c r="J90" s="198">
        <f t="shared" si="0"/>
        <v>0</v>
      </c>
      <c r="K90" s="194" t="s">
        <v>21</v>
      </c>
      <c r="L90" s="61"/>
      <c r="M90" s="199" t="s">
        <v>21</v>
      </c>
      <c r="N90" s="200" t="s">
        <v>48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194</v>
      </c>
      <c r="AT90" s="24" t="s">
        <v>189</v>
      </c>
      <c r="AU90" s="24" t="s">
        <v>87</v>
      </c>
      <c r="AY90" s="24" t="s">
        <v>187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85</v>
      </c>
      <c r="BK90" s="203">
        <f t="shared" si="9"/>
        <v>0</v>
      </c>
      <c r="BL90" s="24" t="s">
        <v>194</v>
      </c>
      <c r="BM90" s="24" t="s">
        <v>2554</v>
      </c>
    </row>
    <row r="91" spans="2:65" s="1" customFormat="1" ht="16.5" customHeight="1">
      <c r="B91" s="41"/>
      <c r="C91" s="192" t="s">
        <v>225</v>
      </c>
      <c r="D91" s="192" t="s">
        <v>189</v>
      </c>
      <c r="E91" s="193" t="s">
        <v>2390</v>
      </c>
      <c r="F91" s="194" t="s">
        <v>2391</v>
      </c>
      <c r="G91" s="195" t="s">
        <v>293</v>
      </c>
      <c r="H91" s="196">
        <v>149</v>
      </c>
      <c r="I91" s="197"/>
      <c r="J91" s="198">
        <f t="shared" si="0"/>
        <v>0</v>
      </c>
      <c r="K91" s="194" t="s">
        <v>21</v>
      </c>
      <c r="L91" s="61"/>
      <c r="M91" s="199" t="s">
        <v>21</v>
      </c>
      <c r="N91" s="200" t="s">
        <v>48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194</v>
      </c>
      <c r="AT91" s="24" t="s">
        <v>189</v>
      </c>
      <c r="AU91" s="24" t="s">
        <v>87</v>
      </c>
      <c r="AY91" s="24" t="s">
        <v>187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85</v>
      </c>
      <c r="BK91" s="203">
        <f t="shared" si="9"/>
        <v>0</v>
      </c>
      <c r="BL91" s="24" t="s">
        <v>194</v>
      </c>
      <c r="BM91" s="24" t="s">
        <v>2555</v>
      </c>
    </row>
    <row r="92" spans="2:65" s="1" customFormat="1" ht="16.5" customHeight="1">
      <c r="B92" s="41"/>
      <c r="C92" s="192" t="s">
        <v>230</v>
      </c>
      <c r="D92" s="192" t="s">
        <v>189</v>
      </c>
      <c r="E92" s="193" t="s">
        <v>2393</v>
      </c>
      <c r="F92" s="194" t="s">
        <v>2394</v>
      </c>
      <c r="G92" s="195" t="s">
        <v>293</v>
      </c>
      <c r="H92" s="196">
        <v>149</v>
      </c>
      <c r="I92" s="197"/>
      <c r="J92" s="198">
        <f t="shared" si="0"/>
        <v>0</v>
      </c>
      <c r="K92" s="194" t="s">
        <v>21</v>
      </c>
      <c r="L92" s="61"/>
      <c r="M92" s="199" t="s">
        <v>21</v>
      </c>
      <c r="N92" s="200" t="s">
        <v>48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194</v>
      </c>
      <c r="AT92" s="24" t="s">
        <v>189</v>
      </c>
      <c r="AU92" s="24" t="s">
        <v>87</v>
      </c>
      <c r="AY92" s="24" t="s">
        <v>187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85</v>
      </c>
      <c r="BK92" s="203">
        <f t="shared" si="9"/>
        <v>0</v>
      </c>
      <c r="BL92" s="24" t="s">
        <v>194</v>
      </c>
      <c r="BM92" s="24" t="s">
        <v>2556</v>
      </c>
    </row>
    <row r="93" spans="2:65" s="10" customFormat="1" ht="29.85" customHeight="1">
      <c r="B93" s="176"/>
      <c r="C93" s="177"/>
      <c r="D93" s="178" t="s">
        <v>76</v>
      </c>
      <c r="E93" s="190" t="s">
        <v>2361</v>
      </c>
      <c r="F93" s="190" t="s">
        <v>2508</v>
      </c>
      <c r="G93" s="177"/>
      <c r="H93" s="177"/>
      <c r="I93" s="180"/>
      <c r="J93" s="191">
        <f>BK93</f>
        <v>0</v>
      </c>
      <c r="K93" s="177"/>
      <c r="L93" s="182"/>
      <c r="M93" s="183"/>
      <c r="N93" s="184"/>
      <c r="O93" s="184"/>
      <c r="P93" s="185">
        <f>SUM(P94:P106)</f>
        <v>0</v>
      </c>
      <c r="Q93" s="184"/>
      <c r="R93" s="185">
        <f>SUM(R94:R106)</f>
        <v>0</v>
      </c>
      <c r="S93" s="184"/>
      <c r="T93" s="186">
        <f>SUM(T94:T106)</f>
        <v>0</v>
      </c>
      <c r="AR93" s="187" t="s">
        <v>85</v>
      </c>
      <c r="AT93" s="188" t="s">
        <v>76</v>
      </c>
      <c r="AU93" s="188" t="s">
        <v>85</v>
      </c>
      <c r="AY93" s="187" t="s">
        <v>187</v>
      </c>
      <c r="BK93" s="189">
        <f>SUM(BK94:BK106)</f>
        <v>0</v>
      </c>
    </row>
    <row r="94" spans="2:65" s="1" customFormat="1" ht="16.5" customHeight="1">
      <c r="B94" s="41"/>
      <c r="C94" s="192" t="s">
        <v>236</v>
      </c>
      <c r="D94" s="192" t="s">
        <v>189</v>
      </c>
      <c r="E94" s="193" t="s">
        <v>2557</v>
      </c>
      <c r="F94" s="194" t="s">
        <v>2558</v>
      </c>
      <c r="G94" s="195" t="s">
        <v>192</v>
      </c>
      <c r="H94" s="196">
        <v>2</v>
      </c>
      <c r="I94" s="197"/>
      <c r="J94" s="198">
        <f t="shared" ref="J94:J106" si="10">ROUND(I94*H94,2)</f>
        <v>0</v>
      </c>
      <c r="K94" s="194" t="s">
        <v>21</v>
      </c>
      <c r="L94" s="61"/>
      <c r="M94" s="199" t="s">
        <v>21</v>
      </c>
      <c r="N94" s="200" t="s">
        <v>48</v>
      </c>
      <c r="O94" s="42"/>
      <c r="P94" s="201">
        <f t="shared" ref="P94:P106" si="11">O94*H94</f>
        <v>0</v>
      </c>
      <c r="Q94" s="201">
        <v>0</v>
      </c>
      <c r="R94" s="201">
        <f t="shared" ref="R94:R106" si="12">Q94*H94</f>
        <v>0</v>
      </c>
      <c r="S94" s="201">
        <v>0</v>
      </c>
      <c r="T94" s="202">
        <f t="shared" ref="T94:T106" si="13">S94*H94</f>
        <v>0</v>
      </c>
      <c r="AR94" s="24" t="s">
        <v>194</v>
      </c>
      <c r="AT94" s="24" t="s">
        <v>189</v>
      </c>
      <c r="AU94" s="24" t="s">
        <v>87</v>
      </c>
      <c r="AY94" s="24" t="s">
        <v>187</v>
      </c>
      <c r="BE94" s="203">
        <f t="shared" ref="BE94:BE106" si="14">IF(N94="základní",J94,0)</f>
        <v>0</v>
      </c>
      <c r="BF94" s="203">
        <f t="shared" ref="BF94:BF106" si="15">IF(N94="snížená",J94,0)</f>
        <v>0</v>
      </c>
      <c r="BG94" s="203">
        <f t="shared" ref="BG94:BG106" si="16">IF(N94="zákl. přenesená",J94,0)</f>
        <v>0</v>
      </c>
      <c r="BH94" s="203">
        <f t="shared" ref="BH94:BH106" si="17">IF(N94="sníž. přenesená",J94,0)</f>
        <v>0</v>
      </c>
      <c r="BI94" s="203">
        <f t="shared" ref="BI94:BI106" si="18">IF(N94="nulová",J94,0)</f>
        <v>0</v>
      </c>
      <c r="BJ94" s="24" t="s">
        <v>85</v>
      </c>
      <c r="BK94" s="203">
        <f t="shared" ref="BK94:BK106" si="19">ROUND(I94*H94,2)</f>
        <v>0</v>
      </c>
      <c r="BL94" s="24" t="s">
        <v>194</v>
      </c>
      <c r="BM94" s="24" t="s">
        <v>2559</v>
      </c>
    </row>
    <row r="95" spans="2:65" s="1" customFormat="1" ht="25.5" customHeight="1">
      <c r="B95" s="41"/>
      <c r="C95" s="192" t="s">
        <v>240</v>
      </c>
      <c r="D95" s="192" t="s">
        <v>189</v>
      </c>
      <c r="E95" s="193" t="s">
        <v>2560</v>
      </c>
      <c r="F95" s="194" t="s">
        <v>2561</v>
      </c>
      <c r="G95" s="195" t="s">
        <v>1014</v>
      </c>
      <c r="H95" s="196">
        <v>1</v>
      </c>
      <c r="I95" s="197"/>
      <c r="J95" s="198">
        <f t="shared" si="10"/>
        <v>0</v>
      </c>
      <c r="K95" s="194" t="s">
        <v>21</v>
      </c>
      <c r="L95" s="61"/>
      <c r="M95" s="199" t="s">
        <v>21</v>
      </c>
      <c r="N95" s="200" t="s">
        <v>48</v>
      </c>
      <c r="O95" s="42"/>
      <c r="P95" s="201">
        <f t="shared" si="11"/>
        <v>0</v>
      </c>
      <c r="Q95" s="201">
        <v>0</v>
      </c>
      <c r="R95" s="201">
        <f t="shared" si="12"/>
        <v>0</v>
      </c>
      <c r="S95" s="201">
        <v>0</v>
      </c>
      <c r="T95" s="202">
        <f t="shared" si="13"/>
        <v>0</v>
      </c>
      <c r="AR95" s="24" t="s">
        <v>194</v>
      </c>
      <c r="AT95" s="24" t="s">
        <v>189</v>
      </c>
      <c r="AU95" s="24" t="s">
        <v>87</v>
      </c>
      <c r="AY95" s="24" t="s">
        <v>187</v>
      </c>
      <c r="BE95" s="203">
        <f t="shared" si="14"/>
        <v>0</v>
      </c>
      <c r="BF95" s="203">
        <f t="shared" si="15"/>
        <v>0</v>
      </c>
      <c r="BG95" s="203">
        <f t="shared" si="16"/>
        <v>0</v>
      </c>
      <c r="BH95" s="203">
        <f t="shared" si="17"/>
        <v>0</v>
      </c>
      <c r="BI95" s="203">
        <f t="shared" si="18"/>
        <v>0</v>
      </c>
      <c r="BJ95" s="24" t="s">
        <v>85</v>
      </c>
      <c r="BK95" s="203">
        <f t="shared" si="19"/>
        <v>0</v>
      </c>
      <c r="BL95" s="24" t="s">
        <v>194</v>
      </c>
      <c r="BM95" s="24" t="s">
        <v>2562</v>
      </c>
    </row>
    <row r="96" spans="2:65" s="1" customFormat="1" ht="16.5" customHeight="1">
      <c r="B96" s="41"/>
      <c r="C96" s="192" t="s">
        <v>244</v>
      </c>
      <c r="D96" s="192" t="s">
        <v>189</v>
      </c>
      <c r="E96" s="193" t="s">
        <v>2563</v>
      </c>
      <c r="F96" s="194" t="s">
        <v>2564</v>
      </c>
      <c r="G96" s="195" t="s">
        <v>1014</v>
      </c>
      <c r="H96" s="196">
        <v>1</v>
      </c>
      <c r="I96" s="197"/>
      <c r="J96" s="198">
        <f t="shared" si="10"/>
        <v>0</v>
      </c>
      <c r="K96" s="194" t="s">
        <v>21</v>
      </c>
      <c r="L96" s="61"/>
      <c r="M96" s="199" t="s">
        <v>21</v>
      </c>
      <c r="N96" s="200" t="s">
        <v>48</v>
      </c>
      <c r="O96" s="42"/>
      <c r="P96" s="201">
        <f t="shared" si="11"/>
        <v>0</v>
      </c>
      <c r="Q96" s="201">
        <v>0</v>
      </c>
      <c r="R96" s="201">
        <f t="shared" si="12"/>
        <v>0</v>
      </c>
      <c r="S96" s="201">
        <v>0</v>
      </c>
      <c r="T96" s="202">
        <f t="shared" si="13"/>
        <v>0</v>
      </c>
      <c r="AR96" s="24" t="s">
        <v>194</v>
      </c>
      <c r="AT96" s="24" t="s">
        <v>189</v>
      </c>
      <c r="AU96" s="24" t="s">
        <v>87</v>
      </c>
      <c r="AY96" s="24" t="s">
        <v>187</v>
      </c>
      <c r="BE96" s="203">
        <f t="shared" si="14"/>
        <v>0</v>
      </c>
      <c r="BF96" s="203">
        <f t="shared" si="15"/>
        <v>0</v>
      </c>
      <c r="BG96" s="203">
        <f t="shared" si="16"/>
        <v>0</v>
      </c>
      <c r="BH96" s="203">
        <f t="shared" si="17"/>
        <v>0</v>
      </c>
      <c r="BI96" s="203">
        <f t="shared" si="18"/>
        <v>0</v>
      </c>
      <c r="BJ96" s="24" t="s">
        <v>85</v>
      </c>
      <c r="BK96" s="203">
        <f t="shared" si="19"/>
        <v>0</v>
      </c>
      <c r="BL96" s="24" t="s">
        <v>194</v>
      </c>
      <c r="BM96" s="24" t="s">
        <v>2565</v>
      </c>
    </row>
    <row r="97" spans="2:65" s="1" customFormat="1" ht="16.5" customHeight="1">
      <c r="B97" s="41"/>
      <c r="C97" s="192" t="s">
        <v>249</v>
      </c>
      <c r="D97" s="192" t="s">
        <v>189</v>
      </c>
      <c r="E97" s="193" t="s">
        <v>2566</v>
      </c>
      <c r="F97" s="194" t="s">
        <v>2567</v>
      </c>
      <c r="G97" s="195" t="s">
        <v>1450</v>
      </c>
      <c r="H97" s="196">
        <v>2</v>
      </c>
      <c r="I97" s="197"/>
      <c r="J97" s="198">
        <f t="shared" si="10"/>
        <v>0</v>
      </c>
      <c r="K97" s="194" t="s">
        <v>21</v>
      </c>
      <c r="L97" s="61"/>
      <c r="M97" s="199" t="s">
        <v>21</v>
      </c>
      <c r="N97" s="200" t="s">
        <v>48</v>
      </c>
      <c r="O97" s="42"/>
      <c r="P97" s="201">
        <f t="shared" si="11"/>
        <v>0</v>
      </c>
      <c r="Q97" s="201">
        <v>0</v>
      </c>
      <c r="R97" s="201">
        <f t="shared" si="12"/>
        <v>0</v>
      </c>
      <c r="S97" s="201">
        <v>0</v>
      </c>
      <c r="T97" s="202">
        <f t="shared" si="13"/>
        <v>0</v>
      </c>
      <c r="AR97" s="24" t="s">
        <v>194</v>
      </c>
      <c r="AT97" s="24" t="s">
        <v>189</v>
      </c>
      <c r="AU97" s="24" t="s">
        <v>87</v>
      </c>
      <c r="AY97" s="24" t="s">
        <v>187</v>
      </c>
      <c r="BE97" s="203">
        <f t="shared" si="14"/>
        <v>0</v>
      </c>
      <c r="BF97" s="203">
        <f t="shared" si="15"/>
        <v>0</v>
      </c>
      <c r="BG97" s="203">
        <f t="shared" si="16"/>
        <v>0</v>
      </c>
      <c r="BH97" s="203">
        <f t="shared" si="17"/>
        <v>0</v>
      </c>
      <c r="BI97" s="203">
        <f t="shared" si="18"/>
        <v>0</v>
      </c>
      <c r="BJ97" s="24" t="s">
        <v>85</v>
      </c>
      <c r="BK97" s="203">
        <f t="shared" si="19"/>
        <v>0</v>
      </c>
      <c r="BL97" s="24" t="s">
        <v>194</v>
      </c>
      <c r="BM97" s="24" t="s">
        <v>2568</v>
      </c>
    </row>
    <row r="98" spans="2:65" s="1" customFormat="1" ht="16.5" customHeight="1">
      <c r="B98" s="41"/>
      <c r="C98" s="192" t="s">
        <v>10</v>
      </c>
      <c r="D98" s="192" t="s">
        <v>189</v>
      </c>
      <c r="E98" s="193" t="s">
        <v>2569</v>
      </c>
      <c r="F98" s="194" t="s">
        <v>2570</v>
      </c>
      <c r="G98" s="195" t="s">
        <v>293</v>
      </c>
      <c r="H98" s="196">
        <v>66</v>
      </c>
      <c r="I98" s="197"/>
      <c r="J98" s="198">
        <f t="shared" si="10"/>
        <v>0</v>
      </c>
      <c r="K98" s="194" t="s">
        <v>21</v>
      </c>
      <c r="L98" s="61"/>
      <c r="M98" s="199" t="s">
        <v>21</v>
      </c>
      <c r="N98" s="200" t="s">
        <v>48</v>
      </c>
      <c r="O98" s="42"/>
      <c r="P98" s="201">
        <f t="shared" si="11"/>
        <v>0</v>
      </c>
      <c r="Q98" s="201">
        <v>0</v>
      </c>
      <c r="R98" s="201">
        <f t="shared" si="12"/>
        <v>0</v>
      </c>
      <c r="S98" s="201">
        <v>0</v>
      </c>
      <c r="T98" s="202">
        <f t="shared" si="13"/>
        <v>0</v>
      </c>
      <c r="AR98" s="24" t="s">
        <v>194</v>
      </c>
      <c r="AT98" s="24" t="s">
        <v>189</v>
      </c>
      <c r="AU98" s="24" t="s">
        <v>87</v>
      </c>
      <c r="AY98" s="24" t="s">
        <v>187</v>
      </c>
      <c r="BE98" s="203">
        <f t="shared" si="14"/>
        <v>0</v>
      </c>
      <c r="BF98" s="203">
        <f t="shared" si="15"/>
        <v>0</v>
      </c>
      <c r="BG98" s="203">
        <f t="shared" si="16"/>
        <v>0</v>
      </c>
      <c r="BH98" s="203">
        <f t="shared" si="17"/>
        <v>0</v>
      </c>
      <c r="BI98" s="203">
        <f t="shared" si="18"/>
        <v>0</v>
      </c>
      <c r="BJ98" s="24" t="s">
        <v>85</v>
      </c>
      <c r="BK98" s="203">
        <f t="shared" si="19"/>
        <v>0</v>
      </c>
      <c r="BL98" s="24" t="s">
        <v>194</v>
      </c>
      <c r="BM98" s="24" t="s">
        <v>2571</v>
      </c>
    </row>
    <row r="99" spans="2:65" s="1" customFormat="1" ht="16.5" customHeight="1">
      <c r="B99" s="41"/>
      <c r="C99" s="192" t="s">
        <v>259</v>
      </c>
      <c r="D99" s="192" t="s">
        <v>189</v>
      </c>
      <c r="E99" s="193" t="s">
        <v>2572</v>
      </c>
      <c r="F99" s="194" t="s">
        <v>2573</v>
      </c>
      <c r="G99" s="195" t="s">
        <v>293</v>
      </c>
      <c r="H99" s="196">
        <v>237</v>
      </c>
      <c r="I99" s="197"/>
      <c r="J99" s="198">
        <f t="shared" si="10"/>
        <v>0</v>
      </c>
      <c r="K99" s="194" t="s">
        <v>21</v>
      </c>
      <c r="L99" s="61"/>
      <c r="M99" s="199" t="s">
        <v>21</v>
      </c>
      <c r="N99" s="200" t="s">
        <v>48</v>
      </c>
      <c r="O99" s="42"/>
      <c r="P99" s="201">
        <f t="shared" si="11"/>
        <v>0</v>
      </c>
      <c r="Q99" s="201">
        <v>0</v>
      </c>
      <c r="R99" s="201">
        <f t="shared" si="12"/>
        <v>0</v>
      </c>
      <c r="S99" s="201">
        <v>0</v>
      </c>
      <c r="T99" s="202">
        <f t="shared" si="13"/>
        <v>0</v>
      </c>
      <c r="AR99" s="24" t="s">
        <v>194</v>
      </c>
      <c r="AT99" s="24" t="s">
        <v>189</v>
      </c>
      <c r="AU99" s="24" t="s">
        <v>87</v>
      </c>
      <c r="AY99" s="24" t="s">
        <v>187</v>
      </c>
      <c r="BE99" s="203">
        <f t="shared" si="14"/>
        <v>0</v>
      </c>
      <c r="BF99" s="203">
        <f t="shared" si="15"/>
        <v>0</v>
      </c>
      <c r="BG99" s="203">
        <f t="shared" si="16"/>
        <v>0</v>
      </c>
      <c r="BH99" s="203">
        <f t="shared" si="17"/>
        <v>0</v>
      </c>
      <c r="BI99" s="203">
        <f t="shared" si="18"/>
        <v>0</v>
      </c>
      <c r="BJ99" s="24" t="s">
        <v>85</v>
      </c>
      <c r="BK99" s="203">
        <f t="shared" si="19"/>
        <v>0</v>
      </c>
      <c r="BL99" s="24" t="s">
        <v>194</v>
      </c>
      <c r="BM99" s="24" t="s">
        <v>2574</v>
      </c>
    </row>
    <row r="100" spans="2:65" s="1" customFormat="1" ht="16.5" customHeight="1">
      <c r="B100" s="41"/>
      <c r="C100" s="192" t="s">
        <v>264</v>
      </c>
      <c r="D100" s="192" t="s">
        <v>189</v>
      </c>
      <c r="E100" s="193" t="s">
        <v>2575</v>
      </c>
      <c r="F100" s="194" t="s">
        <v>2576</v>
      </c>
      <c r="G100" s="195" t="s">
        <v>293</v>
      </c>
      <c r="H100" s="196">
        <v>80</v>
      </c>
      <c r="I100" s="197"/>
      <c r="J100" s="198">
        <f t="shared" si="10"/>
        <v>0</v>
      </c>
      <c r="K100" s="194" t="s">
        <v>21</v>
      </c>
      <c r="L100" s="61"/>
      <c r="M100" s="199" t="s">
        <v>21</v>
      </c>
      <c r="N100" s="200" t="s">
        <v>48</v>
      </c>
      <c r="O100" s="42"/>
      <c r="P100" s="201">
        <f t="shared" si="11"/>
        <v>0</v>
      </c>
      <c r="Q100" s="201">
        <v>0</v>
      </c>
      <c r="R100" s="201">
        <f t="shared" si="12"/>
        <v>0</v>
      </c>
      <c r="S100" s="201">
        <v>0</v>
      </c>
      <c r="T100" s="202">
        <f t="shared" si="13"/>
        <v>0</v>
      </c>
      <c r="AR100" s="24" t="s">
        <v>194</v>
      </c>
      <c r="AT100" s="24" t="s">
        <v>189</v>
      </c>
      <c r="AU100" s="24" t="s">
        <v>87</v>
      </c>
      <c r="AY100" s="24" t="s">
        <v>187</v>
      </c>
      <c r="BE100" s="203">
        <f t="shared" si="14"/>
        <v>0</v>
      </c>
      <c r="BF100" s="203">
        <f t="shared" si="15"/>
        <v>0</v>
      </c>
      <c r="BG100" s="203">
        <f t="shared" si="16"/>
        <v>0</v>
      </c>
      <c r="BH100" s="203">
        <f t="shared" si="17"/>
        <v>0</v>
      </c>
      <c r="BI100" s="203">
        <f t="shared" si="18"/>
        <v>0</v>
      </c>
      <c r="BJ100" s="24" t="s">
        <v>85</v>
      </c>
      <c r="BK100" s="203">
        <f t="shared" si="19"/>
        <v>0</v>
      </c>
      <c r="BL100" s="24" t="s">
        <v>194</v>
      </c>
      <c r="BM100" s="24" t="s">
        <v>2577</v>
      </c>
    </row>
    <row r="101" spans="2:65" s="1" customFormat="1" ht="16.5" customHeight="1">
      <c r="B101" s="41"/>
      <c r="C101" s="192" t="s">
        <v>269</v>
      </c>
      <c r="D101" s="192" t="s">
        <v>189</v>
      </c>
      <c r="E101" s="193" t="s">
        <v>2446</v>
      </c>
      <c r="F101" s="194" t="s">
        <v>2447</v>
      </c>
      <c r="G101" s="195" t="s">
        <v>293</v>
      </c>
      <c r="H101" s="196">
        <v>150</v>
      </c>
      <c r="I101" s="197"/>
      <c r="J101" s="198">
        <f t="shared" si="10"/>
        <v>0</v>
      </c>
      <c r="K101" s="194" t="s">
        <v>21</v>
      </c>
      <c r="L101" s="61"/>
      <c r="M101" s="199" t="s">
        <v>21</v>
      </c>
      <c r="N101" s="200" t="s">
        <v>48</v>
      </c>
      <c r="O101" s="42"/>
      <c r="P101" s="201">
        <f t="shared" si="11"/>
        <v>0</v>
      </c>
      <c r="Q101" s="201">
        <v>0</v>
      </c>
      <c r="R101" s="201">
        <f t="shared" si="12"/>
        <v>0</v>
      </c>
      <c r="S101" s="201">
        <v>0</v>
      </c>
      <c r="T101" s="202">
        <f t="shared" si="13"/>
        <v>0</v>
      </c>
      <c r="AR101" s="24" t="s">
        <v>194</v>
      </c>
      <c r="AT101" s="24" t="s">
        <v>189</v>
      </c>
      <c r="AU101" s="24" t="s">
        <v>87</v>
      </c>
      <c r="AY101" s="24" t="s">
        <v>187</v>
      </c>
      <c r="BE101" s="203">
        <f t="shared" si="14"/>
        <v>0</v>
      </c>
      <c r="BF101" s="203">
        <f t="shared" si="15"/>
        <v>0</v>
      </c>
      <c r="BG101" s="203">
        <f t="shared" si="16"/>
        <v>0</v>
      </c>
      <c r="BH101" s="203">
        <f t="shared" si="17"/>
        <v>0</v>
      </c>
      <c r="BI101" s="203">
        <f t="shared" si="18"/>
        <v>0</v>
      </c>
      <c r="BJ101" s="24" t="s">
        <v>85</v>
      </c>
      <c r="BK101" s="203">
        <f t="shared" si="19"/>
        <v>0</v>
      </c>
      <c r="BL101" s="24" t="s">
        <v>194</v>
      </c>
      <c r="BM101" s="24" t="s">
        <v>2578</v>
      </c>
    </row>
    <row r="102" spans="2:65" s="1" customFormat="1" ht="16.5" customHeight="1">
      <c r="B102" s="41"/>
      <c r="C102" s="192" t="s">
        <v>274</v>
      </c>
      <c r="D102" s="192" t="s">
        <v>189</v>
      </c>
      <c r="E102" s="193" t="s">
        <v>2428</v>
      </c>
      <c r="F102" s="194" t="s">
        <v>2429</v>
      </c>
      <c r="G102" s="195" t="s">
        <v>1450</v>
      </c>
      <c r="H102" s="196">
        <v>8</v>
      </c>
      <c r="I102" s="197"/>
      <c r="J102" s="198">
        <f t="shared" si="10"/>
        <v>0</v>
      </c>
      <c r="K102" s="194" t="s">
        <v>21</v>
      </c>
      <c r="L102" s="61"/>
      <c r="M102" s="199" t="s">
        <v>21</v>
      </c>
      <c r="N102" s="200" t="s">
        <v>48</v>
      </c>
      <c r="O102" s="42"/>
      <c r="P102" s="201">
        <f t="shared" si="11"/>
        <v>0</v>
      </c>
      <c r="Q102" s="201">
        <v>0</v>
      </c>
      <c r="R102" s="201">
        <f t="shared" si="12"/>
        <v>0</v>
      </c>
      <c r="S102" s="201">
        <v>0</v>
      </c>
      <c r="T102" s="202">
        <f t="shared" si="13"/>
        <v>0</v>
      </c>
      <c r="AR102" s="24" t="s">
        <v>194</v>
      </c>
      <c r="AT102" s="24" t="s">
        <v>189</v>
      </c>
      <c r="AU102" s="24" t="s">
        <v>87</v>
      </c>
      <c r="AY102" s="24" t="s">
        <v>187</v>
      </c>
      <c r="BE102" s="203">
        <f t="shared" si="14"/>
        <v>0</v>
      </c>
      <c r="BF102" s="203">
        <f t="shared" si="15"/>
        <v>0</v>
      </c>
      <c r="BG102" s="203">
        <f t="shared" si="16"/>
        <v>0</v>
      </c>
      <c r="BH102" s="203">
        <f t="shared" si="17"/>
        <v>0</v>
      </c>
      <c r="BI102" s="203">
        <f t="shared" si="18"/>
        <v>0</v>
      </c>
      <c r="BJ102" s="24" t="s">
        <v>85</v>
      </c>
      <c r="BK102" s="203">
        <f t="shared" si="19"/>
        <v>0</v>
      </c>
      <c r="BL102" s="24" t="s">
        <v>194</v>
      </c>
      <c r="BM102" s="24" t="s">
        <v>2579</v>
      </c>
    </row>
    <row r="103" spans="2:65" s="1" customFormat="1" ht="16.5" customHeight="1">
      <c r="B103" s="41"/>
      <c r="C103" s="192" t="s">
        <v>279</v>
      </c>
      <c r="D103" s="192" t="s">
        <v>189</v>
      </c>
      <c r="E103" s="193" t="s">
        <v>2580</v>
      </c>
      <c r="F103" s="194" t="s">
        <v>2581</v>
      </c>
      <c r="G103" s="195" t="s">
        <v>1450</v>
      </c>
      <c r="H103" s="196">
        <v>6</v>
      </c>
      <c r="I103" s="197"/>
      <c r="J103" s="198">
        <f t="shared" si="10"/>
        <v>0</v>
      </c>
      <c r="K103" s="194" t="s">
        <v>21</v>
      </c>
      <c r="L103" s="61"/>
      <c r="M103" s="199" t="s">
        <v>21</v>
      </c>
      <c r="N103" s="200" t="s">
        <v>48</v>
      </c>
      <c r="O103" s="42"/>
      <c r="P103" s="201">
        <f t="shared" si="11"/>
        <v>0</v>
      </c>
      <c r="Q103" s="201">
        <v>0</v>
      </c>
      <c r="R103" s="201">
        <f t="shared" si="12"/>
        <v>0</v>
      </c>
      <c r="S103" s="201">
        <v>0</v>
      </c>
      <c r="T103" s="202">
        <f t="shared" si="13"/>
        <v>0</v>
      </c>
      <c r="AR103" s="24" t="s">
        <v>194</v>
      </c>
      <c r="AT103" s="24" t="s">
        <v>189</v>
      </c>
      <c r="AU103" s="24" t="s">
        <v>87</v>
      </c>
      <c r="AY103" s="24" t="s">
        <v>187</v>
      </c>
      <c r="BE103" s="203">
        <f t="shared" si="14"/>
        <v>0</v>
      </c>
      <c r="BF103" s="203">
        <f t="shared" si="15"/>
        <v>0</v>
      </c>
      <c r="BG103" s="203">
        <f t="shared" si="16"/>
        <v>0</v>
      </c>
      <c r="BH103" s="203">
        <f t="shared" si="17"/>
        <v>0</v>
      </c>
      <c r="BI103" s="203">
        <f t="shared" si="18"/>
        <v>0</v>
      </c>
      <c r="BJ103" s="24" t="s">
        <v>85</v>
      </c>
      <c r="BK103" s="203">
        <f t="shared" si="19"/>
        <v>0</v>
      </c>
      <c r="BL103" s="24" t="s">
        <v>194</v>
      </c>
      <c r="BM103" s="24" t="s">
        <v>2582</v>
      </c>
    </row>
    <row r="104" spans="2:65" s="1" customFormat="1" ht="16.5" customHeight="1">
      <c r="B104" s="41"/>
      <c r="C104" s="192" t="s">
        <v>9</v>
      </c>
      <c r="D104" s="192" t="s">
        <v>189</v>
      </c>
      <c r="E104" s="193" t="s">
        <v>2413</v>
      </c>
      <c r="F104" s="194" t="s">
        <v>2414</v>
      </c>
      <c r="G104" s="195" t="s">
        <v>1450</v>
      </c>
      <c r="H104" s="196">
        <v>2</v>
      </c>
      <c r="I104" s="197"/>
      <c r="J104" s="198">
        <f t="shared" si="10"/>
        <v>0</v>
      </c>
      <c r="K104" s="194" t="s">
        <v>21</v>
      </c>
      <c r="L104" s="61"/>
      <c r="M104" s="199" t="s">
        <v>21</v>
      </c>
      <c r="N104" s="200" t="s">
        <v>48</v>
      </c>
      <c r="O104" s="42"/>
      <c r="P104" s="201">
        <f t="shared" si="11"/>
        <v>0</v>
      </c>
      <c r="Q104" s="201">
        <v>0</v>
      </c>
      <c r="R104" s="201">
        <f t="shared" si="12"/>
        <v>0</v>
      </c>
      <c r="S104" s="201">
        <v>0</v>
      </c>
      <c r="T104" s="202">
        <f t="shared" si="13"/>
        <v>0</v>
      </c>
      <c r="AR104" s="24" t="s">
        <v>194</v>
      </c>
      <c r="AT104" s="24" t="s">
        <v>189</v>
      </c>
      <c r="AU104" s="24" t="s">
        <v>87</v>
      </c>
      <c r="AY104" s="24" t="s">
        <v>187</v>
      </c>
      <c r="BE104" s="203">
        <f t="shared" si="14"/>
        <v>0</v>
      </c>
      <c r="BF104" s="203">
        <f t="shared" si="15"/>
        <v>0</v>
      </c>
      <c r="BG104" s="203">
        <f t="shared" si="16"/>
        <v>0</v>
      </c>
      <c r="BH104" s="203">
        <f t="shared" si="17"/>
        <v>0</v>
      </c>
      <c r="BI104" s="203">
        <f t="shared" si="18"/>
        <v>0</v>
      </c>
      <c r="BJ104" s="24" t="s">
        <v>85</v>
      </c>
      <c r="BK104" s="203">
        <f t="shared" si="19"/>
        <v>0</v>
      </c>
      <c r="BL104" s="24" t="s">
        <v>194</v>
      </c>
      <c r="BM104" s="24" t="s">
        <v>2583</v>
      </c>
    </row>
    <row r="105" spans="2:65" s="1" customFormat="1" ht="16.5" customHeight="1">
      <c r="B105" s="41"/>
      <c r="C105" s="192" t="s">
        <v>286</v>
      </c>
      <c r="D105" s="192" t="s">
        <v>189</v>
      </c>
      <c r="E105" s="193" t="s">
        <v>2584</v>
      </c>
      <c r="F105" s="194" t="s">
        <v>2585</v>
      </c>
      <c r="G105" s="195" t="s">
        <v>1450</v>
      </c>
      <c r="H105" s="196">
        <v>4</v>
      </c>
      <c r="I105" s="197"/>
      <c r="J105" s="198">
        <f t="shared" si="10"/>
        <v>0</v>
      </c>
      <c r="K105" s="194" t="s">
        <v>21</v>
      </c>
      <c r="L105" s="61"/>
      <c r="M105" s="199" t="s">
        <v>21</v>
      </c>
      <c r="N105" s="200" t="s">
        <v>48</v>
      </c>
      <c r="O105" s="42"/>
      <c r="P105" s="201">
        <f t="shared" si="11"/>
        <v>0</v>
      </c>
      <c r="Q105" s="201">
        <v>0</v>
      </c>
      <c r="R105" s="201">
        <f t="shared" si="12"/>
        <v>0</v>
      </c>
      <c r="S105" s="201">
        <v>0</v>
      </c>
      <c r="T105" s="202">
        <f t="shared" si="13"/>
        <v>0</v>
      </c>
      <c r="AR105" s="24" t="s">
        <v>194</v>
      </c>
      <c r="AT105" s="24" t="s">
        <v>189</v>
      </c>
      <c r="AU105" s="24" t="s">
        <v>87</v>
      </c>
      <c r="AY105" s="24" t="s">
        <v>187</v>
      </c>
      <c r="BE105" s="203">
        <f t="shared" si="14"/>
        <v>0</v>
      </c>
      <c r="BF105" s="203">
        <f t="shared" si="15"/>
        <v>0</v>
      </c>
      <c r="BG105" s="203">
        <f t="shared" si="16"/>
        <v>0</v>
      </c>
      <c r="BH105" s="203">
        <f t="shared" si="17"/>
        <v>0</v>
      </c>
      <c r="BI105" s="203">
        <f t="shared" si="18"/>
        <v>0</v>
      </c>
      <c r="BJ105" s="24" t="s">
        <v>85</v>
      </c>
      <c r="BK105" s="203">
        <f t="shared" si="19"/>
        <v>0</v>
      </c>
      <c r="BL105" s="24" t="s">
        <v>194</v>
      </c>
      <c r="BM105" s="24" t="s">
        <v>2586</v>
      </c>
    </row>
    <row r="106" spans="2:65" s="1" customFormat="1" ht="16.5" customHeight="1">
      <c r="B106" s="41"/>
      <c r="C106" s="192" t="s">
        <v>290</v>
      </c>
      <c r="D106" s="192" t="s">
        <v>189</v>
      </c>
      <c r="E106" s="193" t="s">
        <v>2434</v>
      </c>
      <c r="F106" s="194" t="s">
        <v>2435</v>
      </c>
      <c r="G106" s="195" t="s">
        <v>293</v>
      </c>
      <c r="H106" s="196">
        <v>150</v>
      </c>
      <c r="I106" s="197"/>
      <c r="J106" s="198">
        <f t="shared" si="10"/>
        <v>0</v>
      </c>
      <c r="K106" s="194" t="s">
        <v>21</v>
      </c>
      <c r="L106" s="61"/>
      <c r="M106" s="199" t="s">
        <v>21</v>
      </c>
      <c r="N106" s="200" t="s">
        <v>48</v>
      </c>
      <c r="O106" s="42"/>
      <c r="P106" s="201">
        <f t="shared" si="11"/>
        <v>0</v>
      </c>
      <c r="Q106" s="201">
        <v>0</v>
      </c>
      <c r="R106" s="201">
        <f t="shared" si="12"/>
        <v>0</v>
      </c>
      <c r="S106" s="201">
        <v>0</v>
      </c>
      <c r="T106" s="202">
        <f t="shared" si="13"/>
        <v>0</v>
      </c>
      <c r="AR106" s="24" t="s">
        <v>194</v>
      </c>
      <c r="AT106" s="24" t="s">
        <v>189</v>
      </c>
      <c r="AU106" s="24" t="s">
        <v>87</v>
      </c>
      <c r="AY106" s="24" t="s">
        <v>187</v>
      </c>
      <c r="BE106" s="203">
        <f t="shared" si="14"/>
        <v>0</v>
      </c>
      <c r="BF106" s="203">
        <f t="shared" si="15"/>
        <v>0</v>
      </c>
      <c r="BG106" s="203">
        <f t="shared" si="16"/>
        <v>0</v>
      </c>
      <c r="BH106" s="203">
        <f t="shared" si="17"/>
        <v>0</v>
      </c>
      <c r="BI106" s="203">
        <f t="shared" si="18"/>
        <v>0</v>
      </c>
      <c r="BJ106" s="24" t="s">
        <v>85</v>
      </c>
      <c r="BK106" s="203">
        <f t="shared" si="19"/>
        <v>0</v>
      </c>
      <c r="BL106" s="24" t="s">
        <v>194</v>
      </c>
      <c r="BM106" s="24" t="s">
        <v>2587</v>
      </c>
    </row>
    <row r="107" spans="2:65" s="10" customFormat="1" ht="29.85" customHeight="1">
      <c r="B107" s="176"/>
      <c r="C107" s="177"/>
      <c r="D107" s="178" t="s">
        <v>76</v>
      </c>
      <c r="E107" s="190" t="s">
        <v>1004</v>
      </c>
      <c r="F107" s="190" t="s">
        <v>1005</v>
      </c>
      <c r="G107" s="177"/>
      <c r="H107" s="177"/>
      <c r="I107" s="180"/>
      <c r="J107" s="191">
        <f>BK107</f>
        <v>0</v>
      </c>
      <c r="K107" s="177"/>
      <c r="L107" s="182"/>
      <c r="M107" s="183"/>
      <c r="N107" s="184"/>
      <c r="O107" s="184"/>
      <c r="P107" s="185">
        <f>SUM(P108:P114)</f>
        <v>0</v>
      </c>
      <c r="Q107" s="184"/>
      <c r="R107" s="185">
        <f>SUM(R108:R114)</f>
        <v>0</v>
      </c>
      <c r="S107" s="184"/>
      <c r="T107" s="186">
        <f>SUM(T108:T114)</f>
        <v>0</v>
      </c>
      <c r="AR107" s="187" t="s">
        <v>194</v>
      </c>
      <c r="AT107" s="188" t="s">
        <v>76</v>
      </c>
      <c r="AU107" s="188" t="s">
        <v>85</v>
      </c>
      <c r="AY107" s="187" t="s">
        <v>187</v>
      </c>
      <c r="BK107" s="189">
        <f>SUM(BK108:BK114)</f>
        <v>0</v>
      </c>
    </row>
    <row r="108" spans="2:65" s="1" customFormat="1" ht="16.5" customHeight="1">
      <c r="B108" s="41"/>
      <c r="C108" s="192" t="s">
        <v>295</v>
      </c>
      <c r="D108" s="192" t="s">
        <v>189</v>
      </c>
      <c r="E108" s="193" t="s">
        <v>2458</v>
      </c>
      <c r="F108" s="194" t="s">
        <v>2459</v>
      </c>
      <c r="G108" s="195" t="s">
        <v>2460</v>
      </c>
      <c r="H108" s="196">
        <v>24</v>
      </c>
      <c r="I108" s="197"/>
      <c r="J108" s="198">
        <f t="shared" ref="J108:J114" si="20">ROUND(I108*H108,2)</f>
        <v>0</v>
      </c>
      <c r="K108" s="194" t="s">
        <v>21</v>
      </c>
      <c r="L108" s="61"/>
      <c r="M108" s="199" t="s">
        <v>21</v>
      </c>
      <c r="N108" s="200" t="s">
        <v>48</v>
      </c>
      <c r="O108" s="42"/>
      <c r="P108" s="201">
        <f t="shared" ref="P108:P114" si="21">O108*H108</f>
        <v>0</v>
      </c>
      <c r="Q108" s="201">
        <v>0</v>
      </c>
      <c r="R108" s="201">
        <f t="shared" ref="R108:R114" si="22">Q108*H108</f>
        <v>0</v>
      </c>
      <c r="S108" s="201">
        <v>0</v>
      </c>
      <c r="T108" s="202">
        <f t="shared" ref="T108:T114" si="23">S108*H108</f>
        <v>0</v>
      </c>
      <c r="AR108" s="24" t="s">
        <v>194</v>
      </c>
      <c r="AT108" s="24" t="s">
        <v>189</v>
      </c>
      <c r="AU108" s="24" t="s">
        <v>87</v>
      </c>
      <c r="AY108" s="24" t="s">
        <v>187</v>
      </c>
      <c r="BE108" s="203">
        <f t="shared" ref="BE108:BE114" si="24">IF(N108="základní",J108,0)</f>
        <v>0</v>
      </c>
      <c r="BF108" s="203">
        <f t="shared" ref="BF108:BF114" si="25">IF(N108="snížená",J108,0)</f>
        <v>0</v>
      </c>
      <c r="BG108" s="203">
        <f t="shared" ref="BG108:BG114" si="26">IF(N108="zákl. přenesená",J108,0)</f>
        <v>0</v>
      </c>
      <c r="BH108" s="203">
        <f t="shared" ref="BH108:BH114" si="27">IF(N108="sníž. přenesená",J108,0)</f>
        <v>0</v>
      </c>
      <c r="BI108" s="203">
        <f t="shared" ref="BI108:BI114" si="28">IF(N108="nulová",J108,0)</f>
        <v>0</v>
      </c>
      <c r="BJ108" s="24" t="s">
        <v>85</v>
      </c>
      <c r="BK108" s="203">
        <f t="shared" ref="BK108:BK114" si="29">ROUND(I108*H108,2)</f>
        <v>0</v>
      </c>
      <c r="BL108" s="24" t="s">
        <v>194</v>
      </c>
      <c r="BM108" s="24" t="s">
        <v>2588</v>
      </c>
    </row>
    <row r="109" spans="2:65" s="1" customFormat="1" ht="16.5" customHeight="1">
      <c r="B109" s="41"/>
      <c r="C109" s="192" t="s">
        <v>301</v>
      </c>
      <c r="D109" s="192" t="s">
        <v>189</v>
      </c>
      <c r="E109" s="193" t="s">
        <v>2589</v>
      </c>
      <c r="F109" s="194" t="s">
        <v>2466</v>
      </c>
      <c r="G109" s="195" t="s">
        <v>2460</v>
      </c>
      <c r="H109" s="196">
        <v>30</v>
      </c>
      <c r="I109" s="197"/>
      <c r="J109" s="198">
        <f t="shared" si="20"/>
        <v>0</v>
      </c>
      <c r="K109" s="194" t="s">
        <v>21</v>
      </c>
      <c r="L109" s="61"/>
      <c r="M109" s="199" t="s">
        <v>21</v>
      </c>
      <c r="N109" s="200" t="s">
        <v>48</v>
      </c>
      <c r="O109" s="42"/>
      <c r="P109" s="201">
        <f t="shared" si="21"/>
        <v>0</v>
      </c>
      <c r="Q109" s="201">
        <v>0</v>
      </c>
      <c r="R109" s="201">
        <f t="shared" si="22"/>
        <v>0</v>
      </c>
      <c r="S109" s="201">
        <v>0</v>
      </c>
      <c r="T109" s="202">
        <f t="shared" si="23"/>
        <v>0</v>
      </c>
      <c r="AR109" s="24" t="s">
        <v>194</v>
      </c>
      <c r="AT109" s="24" t="s">
        <v>189</v>
      </c>
      <c r="AU109" s="24" t="s">
        <v>87</v>
      </c>
      <c r="AY109" s="24" t="s">
        <v>187</v>
      </c>
      <c r="BE109" s="203">
        <f t="shared" si="24"/>
        <v>0</v>
      </c>
      <c r="BF109" s="203">
        <f t="shared" si="25"/>
        <v>0</v>
      </c>
      <c r="BG109" s="203">
        <f t="shared" si="26"/>
        <v>0</v>
      </c>
      <c r="BH109" s="203">
        <f t="shared" si="27"/>
        <v>0</v>
      </c>
      <c r="BI109" s="203">
        <f t="shared" si="28"/>
        <v>0</v>
      </c>
      <c r="BJ109" s="24" t="s">
        <v>85</v>
      </c>
      <c r="BK109" s="203">
        <f t="shared" si="29"/>
        <v>0</v>
      </c>
      <c r="BL109" s="24" t="s">
        <v>194</v>
      </c>
      <c r="BM109" s="24" t="s">
        <v>2590</v>
      </c>
    </row>
    <row r="110" spans="2:65" s="1" customFormat="1" ht="16.5" customHeight="1">
      <c r="B110" s="41"/>
      <c r="C110" s="192" t="s">
        <v>307</v>
      </c>
      <c r="D110" s="192" t="s">
        <v>189</v>
      </c>
      <c r="E110" s="193" t="s">
        <v>2591</v>
      </c>
      <c r="F110" s="194" t="s">
        <v>2592</v>
      </c>
      <c r="G110" s="195" t="s">
        <v>1014</v>
      </c>
      <c r="H110" s="196">
        <v>1</v>
      </c>
      <c r="I110" s="197"/>
      <c r="J110" s="198">
        <f t="shared" si="20"/>
        <v>0</v>
      </c>
      <c r="K110" s="194" t="s">
        <v>21</v>
      </c>
      <c r="L110" s="61"/>
      <c r="M110" s="199" t="s">
        <v>21</v>
      </c>
      <c r="N110" s="200" t="s">
        <v>48</v>
      </c>
      <c r="O110" s="42"/>
      <c r="P110" s="201">
        <f t="shared" si="21"/>
        <v>0</v>
      </c>
      <c r="Q110" s="201">
        <v>0</v>
      </c>
      <c r="R110" s="201">
        <f t="shared" si="22"/>
        <v>0</v>
      </c>
      <c r="S110" s="201">
        <v>0</v>
      </c>
      <c r="T110" s="202">
        <f t="shared" si="23"/>
        <v>0</v>
      </c>
      <c r="AR110" s="24" t="s">
        <v>194</v>
      </c>
      <c r="AT110" s="24" t="s">
        <v>189</v>
      </c>
      <c r="AU110" s="24" t="s">
        <v>87</v>
      </c>
      <c r="AY110" s="24" t="s">
        <v>187</v>
      </c>
      <c r="BE110" s="203">
        <f t="shared" si="24"/>
        <v>0</v>
      </c>
      <c r="BF110" s="203">
        <f t="shared" si="25"/>
        <v>0</v>
      </c>
      <c r="BG110" s="203">
        <f t="shared" si="26"/>
        <v>0</v>
      </c>
      <c r="BH110" s="203">
        <f t="shared" si="27"/>
        <v>0</v>
      </c>
      <c r="BI110" s="203">
        <f t="shared" si="28"/>
        <v>0</v>
      </c>
      <c r="BJ110" s="24" t="s">
        <v>85</v>
      </c>
      <c r="BK110" s="203">
        <f t="shared" si="29"/>
        <v>0</v>
      </c>
      <c r="BL110" s="24" t="s">
        <v>194</v>
      </c>
      <c r="BM110" s="24" t="s">
        <v>2593</v>
      </c>
    </row>
    <row r="111" spans="2:65" s="1" customFormat="1" ht="25.5" customHeight="1">
      <c r="B111" s="41"/>
      <c r="C111" s="192" t="s">
        <v>312</v>
      </c>
      <c r="D111" s="192" t="s">
        <v>189</v>
      </c>
      <c r="E111" s="193" t="s">
        <v>1232</v>
      </c>
      <c r="F111" s="194" t="s">
        <v>1008</v>
      </c>
      <c r="G111" s="195" t="s">
        <v>192</v>
      </c>
      <c r="H111" s="196">
        <v>2</v>
      </c>
      <c r="I111" s="197"/>
      <c r="J111" s="198">
        <f t="shared" si="20"/>
        <v>0</v>
      </c>
      <c r="K111" s="194" t="s">
        <v>21</v>
      </c>
      <c r="L111" s="61"/>
      <c r="M111" s="199" t="s">
        <v>21</v>
      </c>
      <c r="N111" s="200" t="s">
        <v>48</v>
      </c>
      <c r="O111" s="42"/>
      <c r="P111" s="201">
        <f t="shared" si="21"/>
        <v>0</v>
      </c>
      <c r="Q111" s="201">
        <v>0</v>
      </c>
      <c r="R111" s="201">
        <f t="shared" si="22"/>
        <v>0</v>
      </c>
      <c r="S111" s="201">
        <v>0</v>
      </c>
      <c r="T111" s="202">
        <f t="shared" si="23"/>
        <v>0</v>
      </c>
      <c r="AR111" s="24" t="s">
        <v>1009</v>
      </c>
      <c r="AT111" s="24" t="s">
        <v>189</v>
      </c>
      <c r="AU111" s="24" t="s">
        <v>87</v>
      </c>
      <c r="AY111" s="24" t="s">
        <v>187</v>
      </c>
      <c r="BE111" s="203">
        <f t="shared" si="24"/>
        <v>0</v>
      </c>
      <c r="BF111" s="203">
        <f t="shared" si="25"/>
        <v>0</v>
      </c>
      <c r="BG111" s="203">
        <f t="shared" si="26"/>
        <v>0</v>
      </c>
      <c r="BH111" s="203">
        <f t="shared" si="27"/>
        <v>0</v>
      </c>
      <c r="BI111" s="203">
        <f t="shared" si="28"/>
        <v>0</v>
      </c>
      <c r="BJ111" s="24" t="s">
        <v>85</v>
      </c>
      <c r="BK111" s="203">
        <f t="shared" si="29"/>
        <v>0</v>
      </c>
      <c r="BL111" s="24" t="s">
        <v>1009</v>
      </c>
      <c r="BM111" s="24" t="s">
        <v>2594</v>
      </c>
    </row>
    <row r="112" spans="2:65" s="1" customFormat="1" ht="16.5" customHeight="1">
      <c r="B112" s="41"/>
      <c r="C112" s="192" t="s">
        <v>317</v>
      </c>
      <c r="D112" s="192" t="s">
        <v>189</v>
      </c>
      <c r="E112" s="193" t="s">
        <v>1012</v>
      </c>
      <c r="F112" s="194" t="s">
        <v>1013</v>
      </c>
      <c r="G112" s="195" t="s">
        <v>1014</v>
      </c>
      <c r="H112" s="196">
        <v>1</v>
      </c>
      <c r="I112" s="197"/>
      <c r="J112" s="198">
        <f t="shared" si="20"/>
        <v>0</v>
      </c>
      <c r="K112" s="194" t="s">
        <v>21</v>
      </c>
      <c r="L112" s="61"/>
      <c r="M112" s="199" t="s">
        <v>21</v>
      </c>
      <c r="N112" s="200" t="s">
        <v>48</v>
      </c>
      <c r="O112" s="42"/>
      <c r="P112" s="201">
        <f t="shared" si="21"/>
        <v>0</v>
      </c>
      <c r="Q112" s="201">
        <v>0</v>
      </c>
      <c r="R112" s="201">
        <f t="shared" si="22"/>
        <v>0</v>
      </c>
      <c r="S112" s="201">
        <v>0</v>
      </c>
      <c r="T112" s="202">
        <f t="shared" si="23"/>
        <v>0</v>
      </c>
      <c r="AR112" s="24" t="s">
        <v>1009</v>
      </c>
      <c r="AT112" s="24" t="s">
        <v>189</v>
      </c>
      <c r="AU112" s="24" t="s">
        <v>87</v>
      </c>
      <c r="AY112" s="24" t="s">
        <v>187</v>
      </c>
      <c r="BE112" s="203">
        <f t="shared" si="24"/>
        <v>0</v>
      </c>
      <c r="BF112" s="203">
        <f t="shared" si="25"/>
        <v>0</v>
      </c>
      <c r="BG112" s="203">
        <f t="shared" si="26"/>
        <v>0</v>
      </c>
      <c r="BH112" s="203">
        <f t="shared" si="27"/>
        <v>0</v>
      </c>
      <c r="BI112" s="203">
        <f t="shared" si="28"/>
        <v>0</v>
      </c>
      <c r="BJ112" s="24" t="s">
        <v>85</v>
      </c>
      <c r="BK112" s="203">
        <f t="shared" si="29"/>
        <v>0</v>
      </c>
      <c r="BL112" s="24" t="s">
        <v>1009</v>
      </c>
      <c r="BM112" s="24" t="s">
        <v>2595</v>
      </c>
    </row>
    <row r="113" spans="2:65" s="1" customFormat="1" ht="16.5" customHeight="1">
      <c r="B113" s="41"/>
      <c r="C113" s="192" t="s">
        <v>322</v>
      </c>
      <c r="D113" s="192" t="s">
        <v>189</v>
      </c>
      <c r="E113" s="193" t="s">
        <v>1017</v>
      </c>
      <c r="F113" s="194" t="s">
        <v>1018</v>
      </c>
      <c r="G113" s="195" t="s">
        <v>1014</v>
      </c>
      <c r="H113" s="196">
        <v>1</v>
      </c>
      <c r="I113" s="197"/>
      <c r="J113" s="198">
        <f t="shared" si="20"/>
        <v>0</v>
      </c>
      <c r="K113" s="194" t="s">
        <v>21</v>
      </c>
      <c r="L113" s="61"/>
      <c r="M113" s="199" t="s">
        <v>21</v>
      </c>
      <c r="N113" s="200" t="s">
        <v>48</v>
      </c>
      <c r="O113" s="42"/>
      <c r="P113" s="201">
        <f t="shared" si="21"/>
        <v>0</v>
      </c>
      <c r="Q113" s="201">
        <v>0</v>
      </c>
      <c r="R113" s="201">
        <f t="shared" si="22"/>
        <v>0</v>
      </c>
      <c r="S113" s="201">
        <v>0</v>
      </c>
      <c r="T113" s="202">
        <f t="shared" si="23"/>
        <v>0</v>
      </c>
      <c r="AR113" s="24" t="s">
        <v>1009</v>
      </c>
      <c r="AT113" s="24" t="s">
        <v>189</v>
      </c>
      <c r="AU113" s="24" t="s">
        <v>87</v>
      </c>
      <c r="AY113" s="24" t="s">
        <v>187</v>
      </c>
      <c r="BE113" s="203">
        <f t="shared" si="24"/>
        <v>0</v>
      </c>
      <c r="BF113" s="203">
        <f t="shared" si="25"/>
        <v>0</v>
      </c>
      <c r="BG113" s="203">
        <f t="shared" si="26"/>
        <v>0</v>
      </c>
      <c r="BH113" s="203">
        <f t="shared" si="27"/>
        <v>0</v>
      </c>
      <c r="BI113" s="203">
        <f t="shared" si="28"/>
        <v>0</v>
      </c>
      <c r="BJ113" s="24" t="s">
        <v>85</v>
      </c>
      <c r="BK113" s="203">
        <f t="shared" si="29"/>
        <v>0</v>
      </c>
      <c r="BL113" s="24" t="s">
        <v>1009</v>
      </c>
      <c r="BM113" s="24" t="s">
        <v>2596</v>
      </c>
    </row>
    <row r="114" spans="2:65" s="1" customFormat="1" ht="25.5" customHeight="1">
      <c r="B114" s="41"/>
      <c r="C114" s="192" t="s">
        <v>327</v>
      </c>
      <c r="D114" s="192" t="s">
        <v>189</v>
      </c>
      <c r="E114" s="193" t="s">
        <v>1021</v>
      </c>
      <c r="F114" s="194" t="s">
        <v>1022</v>
      </c>
      <c r="G114" s="195" t="s">
        <v>1014</v>
      </c>
      <c r="H114" s="196">
        <v>1</v>
      </c>
      <c r="I114" s="197"/>
      <c r="J114" s="198">
        <f t="shared" si="20"/>
        <v>0</v>
      </c>
      <c r="K114" s="194" t="s">
        <v>21</v>
      </c>
      <c r="L114" s="61"/>
      <c r="M114" s="199" t="s">
        <v>21</v>
      </c>
      <c r="N114" s="216" t="s">
        <v>48</v>
      </c>
      <c r="O114" s="217"/>
      <c r="P114" s="218">
        <f t="shared" si="21"/>
        <v>0</v>
      </c>
      <c r="Q114" s="218">
        <v>0</v>
      </c>
      <c r="R114" s="218">
        <f t="shared" si="22"/>
        <v>0</v>
      </c>
      <c r="S114" s="218">
        <v>0</v>
      </c>
      <c r="T114" s="219">
        <f t="shared" si="23"/>
        <v>0</v>
      </c>
      <c r="AR114" s="24" t="s">
        <v>1009</v>
      </c>
      <c r="AT114" s="24" t="s">
        <v>189</v>
      </c>
      <c r="AU114" s="24" t="s">
        <v>87</v>
      </c>
      <c r="AY114" s="24" t="s">
        <v>187</v>
      </c>
      <c r="BE114" s="203">
        <f t="shared" si="24"/>
        <v>0</v>
      </c>
      <c r="BF114" s="203">
        <f t="shared" si="25"/>
        <v>0</v>
      </c>
      <c r="BG114" s="203">
        <f t="shared" si="26"/>
        <v>0</v>
      </c>
      <c r="BH114" s="203">
        <f t="shared" si="27"/>
        <v>0</v>
      </c>
      <c r="BI114" s="203">
        <f t="shared" si="28"/>
        <v>0</v>
      </c>
      <c r="BJ114" s="24" t="s">
        <v>85</v>
      </c>
      <c r="BK114" s="203">
        <f t="shared" si="29"/>
        <v>0</v>
      </c>
      <c r="BL114" s="24" t="s">
        <v>1009</v>
      </c>
      <c r="BM114" s="24" t="s">
        <v>2597</v>
      </c>
    </row>
    <row r="115" spans="2:65" s="1" customFormat="1" ht="6.95" customHeight="1">
      <c r="B115" s="56"/>
      <c r="C115" s="57"/>
      <c r="D115" s="57"/>
      <c r="E115" s="57"/>
      <c r="F115" s="57"/>
      <c r="G115" s="57"/>
      <c r="H115" s="57"/>
      <c r="I115" s="139"/>
      <c r="J115" s="57"/>
      <c r="K115" s="57"/>
      <c r="L115" s="61"/>
    </row>
  </sheetData>
  <sheetProtection algorithmName="SHA-512" hashValue="k9Sc1kpiQ08AgGB4QPOBU2J09++bGGu1dSRWeChc+AHcI+W4tRz761sMDsILCEAf2IGdxu0zgsogZQsHdXwZ4w==" saltValue="yex21nw5ugpjxyjO05Z6CtW7lhbidc11nB1lJCX7YfqgG56MYU5+osouFvFbhOzQ+POrWEAorDCOSPukk+G0Ig==" spinCount="100000" sheet="1" objects="1" scenarios="1" formatColumns="0" formatRows="0" autoFilter="0"/>
  <autoFilter ref="C79:K114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123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2598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ROUND(SUM(BE80:BE140), 2)</f>
        <v>0</v>
      </c>
      <c r="G30" s="42"/>
      <c r="H30" s="42"/>
      <c r="I30" s="131">
        <v>0.21</v>
      </c>
      <c r="J30" s="130">
        <f>ROUND(ROUND((SUM(BE80:BE140)),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ROUND(SUM(BF80:BF140), 2)</f>
        <v>0</v>
      </c>
      <c r="G31" s="42"/>
      <c r="H31" s="42"/>
      <c r="I31" s="131">
        <v>0.15</v>
      </c>
      <c r="J31" s="130">
        <f>ROUND(ROUND((SUM(BF80:BF140)),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ROUND(SUM(BG80:BG140),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ROUND(SUM(BH80:BH140),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ROUND(SUM(BI80:BI140),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___404 - Přípojka sdělovacího kabelu (Správa služeb hl. m. Prahy)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J80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376</v>
      </c>
      <c r="E57" s="152"/>
      <c r="F57" s="152"/>
      <c r="G57" s="152"/>
      <c r="H57" s="152"/>
      <c r="I57" s="153"/>
      <c r="J57" s="154">
        <f>J81</f>
        <v>0</v>
      </c>
      <c r="K57" s="155"/>
    </row>
    <row r="58" spans="2:47" s="8" customFormat="1" ht="19.899999999999999" customHeight="1">
      <c r="B58" s="156"/>
      <c r="C58" s="157"/>
      <c r="D58" s="158" t="s">
        <v>2476</v>
      </c>
      <c r="E58" s="159"/>
      <c r="F58" s="159"/>
      <c r="G58" s="159"/>
      <c r="H58" s="159"/>
      <c r="I58" s="160"/>
      <c r="J58" s="161">
        <f>J82</f>
        <v>0</v>
      </c>
      <c r="K58" s="162"/>
    </row>
    <row r="59" spans="2:47" s="8" customFormat="1" ht="19.899999999999999" customHeight="1">
      <c r="B59" s="156"/>
      <c r="C59" s="157"/>
      <c r="D59" s="158" t="s">
        <v>2540</v>
      </c>
      <c r="E59" s="159"/>
      <c r="F59" s="159"/>
      <c r="G59" s="159"/>
      <c r="H59" s="159"/>
      <c r="I59" s="160"/>
      <c r="J59" s="161">
        <f>J106</f>
        <v>0</v>
      </c>
      <c r="K59" s="162"/>
    </row>
    <row r="60" spans="2:47" s="8" customFormat="1" ht="19.899999999999999" customHeight="1">
      <c r="B60" s="156"/>
      <c r="C60" s="157"/>
      <c r="D60" s="158" t="s">
        <v>2352</v>
      </c>
      <c r="E60" s="159"/>
      <c r="F60" s="159"/>
      <c r="G60" s="159"/>
      <c r="H60" s="159"/>
      <c r="I60" s="160"/>
      <c r="J60" s="161">
        <f>J134</f>
        <v>0</v>
      </c>
      <c r="K60" s="162"/>
    </row>
    <row r="61" spans="2:47" s="1" customFormat="1" ht="21.75" customHeight="1">
      <c r="B61" s="41"/>
      <c r="C61" s="42"/>
      <c r="D61" s="42"/>
      <c r="E61" s="42"/>
      <c r="F61" s="42"/>
      <c r="G61" s="42"/>
      <c r="H61" s="42"/>
      <c r="I61" s="118"/>
      <c r="J61" s="42"/>
      <c r="K61" s="45"/>
    </row>
    <row r="62" spans="2:47" s="1" customFormat="1" ht="6.95" customHeight="1">
      <c r="B62" s="56"/>
      <c r="C62" s="57"/>
      <c r="D62" s="57"/>
      <c r="E62" s="57"/>
      <c r="F62" s="57"/>
      <c r="G62" s="57"/>
      <c r="H62" s="57"/>
      <c r="I62" s="139"/>
      <c r="J62" s="57"/>
      <c r="K62" s="58"/>
    </row>
    <row r="66" spans="2:63" s="1" customFormat="1" ht="6.95" customHeight="1">
      <c r="B66" s="59"/>
      <c r="C66" s="60"/>
      <c r="D66" s="60"/>
      <c r="E66" s="60"/>
      <c r="F66" s="60"/>
      <c r="G66" s="60"/>
      <c r="H66" s="60"/>
      <c r="I66" s="142"/>
      <c r="J66" s="60"/>
      <c r="K66" s="60"/>
      <c r="L66" s="61"/>
    </row>
    <row r="67" spans="2:63" s="1" customFormat="1" ht="36.950000000000003" customHeight="1">
      <c r="B67" s="41"/>
      <c r="C67" s="62" t="s">
        <v>171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63" s="1" customFormat="1" ht="6.95" customHeight="1">
      <c r="B68" s="41"/>
      <c r="C68" s="63"/>
      <c r="D68" s="63"/>
      <c r="E68" s="63"/>
      <c r="F68" s="63"/>
      <c r="G68" s="63"/>
      <c r="H68" s="63"/>
      <c r="I68" s="163"/>
      <c r="J68" s="63"/>
      <c r="K68" s="63"/>
      <c r="L68" s="61"/>
    </row>
    <row r="69" spans="2:63" s="1" customFormat="1" ht="14.45" customHeight="1">
      <c r="B69" s="41"/>
      <c r="C69" s="65" t="s">
        <v>18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63" s="1" customFormat="1" ht="16.5" customHeight="1">
      <c r="B70" s="41"/>
      <c r="C70" s="63"/>
      <c r="D70" s="63"/>
      <c r="E70" s="387" t="str">
        <f>E7</f>
        <v>Sdružené parkoviště Jankovcova, Praha 7</v>
      </c>
      <c r="F70" s="388"/>
      <c r="G70" s="388"/>
      <c r="H70" s="388"/>
      <c r="I70" s="163"/>
      <c r="J70" s="63"/>
      <c r="K70" s="63"/>
      <c r="L70" s="61"/>
    </row>
    <row r="71" spans="2:63" s="1" customFormat="1" ht="14.45" customHeight="1">
      <c r="B71" s="41"/>
      <c r="C71" s="65" t="s">
        <v>157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63" s="1" customFormat="1" ht="17.25" customHeight="1">
      <c r="B72" s="41"/>
      <c r="C72" s="63"/>
      <c r="D72" s="63"/>
      <c r="E72" s="362" t="str">
        <f>E9</f>
        <v>___404 - Přípojka sdělovacího kabelu (Správa služeb hl. m. Prahy)</v>
      </c>
      <c r="F72" s="389"/>
      <c r="G72" s="389"/>
      <c r="H72" s="389"/>
      <c r="I72" s="163"/>
      <c r="J72" s="63"/>
      <c r="K72" s="63"/>
      <c r="L72" s="61"/>
    </row>
    <row r="73" spans="2:63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63" s="1" customFormat="1" ht="18" customHeight="1">
      <c r="B74" s="41"/>
      <c r="C74" s="65" t="s">
        <v>24</v>
      </c>
      <c r="D74" s="63"/>
      <c r="E74" s="63"/>
      <c r="F74" s="164" t="str">
        <f>F12</f>
        <v>Praha 7</v>
      </c>
      <c r="G74" s="63"/>
      <c r="H74" s="63"/>
      <c r="I74" s="165" t="s">
        <v>26</v>
      </c>
      <c r="J74" s="73" t="str">
        <f>IF(J12="","",J12)</f>
        <v>19. 3. 2018</v>
      </c>
      <c r="K74" s="63"/>
      <c r="L74" s="61"/>
    </row>
    <row r="75" spans="2:63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63" s="1" customFormat="1">
      <c r="B76" s="41"/>
      <c r="C76" s="65" t="s">
        <v>28</v>
      </c>
      <c r="D76" s="63"/>
      <c r="E76" s="63"/>
      <c r="F76" s="164" t="str">
        <f>E15</f>
        <v>Technická správa komunikací hl. m. Prahy, a.s.</v>
      </c>
      <c r="G76" s="63"/>
      <c r="H76" s="63"/>
      <c r="I76" s="165" t="s">
        <v>36</v>
      </c>
      <c r="J76" s="164" t="str">
        <f>E21</f>
        <v>Sinpps s.r.o.</v>
      </c>
      <c r="K76" s="63"/>
      <c r="L76" s="61"/>
    </row>
    <row r="77" spans="2:63" s="1" customFormat="1" ht="14.45" customHeight="1">
      <c r="B77" s="41"/>
      <c r="C77" s="65" t="s">
        <v>34</v>
      </c>
      <c r="D77" s="63"/>
      <c r="E77" s="63"/>
      <c r="F77" s="164" t="str">
        <f>IF(E18="","",E18)</f>
        <v/>
      </c>
      <c r="G77" s="63"/>
      <c r="H77" s="63"/>
      <c r="I77" s="163"/>
      <c r="J77" s="63"/>
      <c r="K77" s="63"/>
      <c r="L77" s="61"/>
    </row>
    <row r="78" spans="2:63" s="1" customFormat="1" ht="10.3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63" s="9" customFormat="1" ht="29.25" customHeight="1">
      <c r="B79" s="166"/>
      <c r="C79" s="167" t="s">
        <v>172</v>
      </c>
      <c r="D79" s="168" t="s">
        <v>62</v>
      </c>
      <c r="E79" s="168" t="s">
        <v>58</v>
      </c>
      <c r="F79" s="168" t="s">
        <v>173</v>
      </c>
      <c r="G79" s="168" t="s">
        <v>174</v>
      </c>
      <c r="H79" s="168" t="s">
        <v>175</v>
      </c>
      <c r="I79" s="169" t="s">
        <v>176</v>
      </c>
      <c r="J79" s="168" t="s">
        <v>161</v>
      </c>
      <c r="K79" s="170" t="s">
        <v>177</v>
      </c>
      <c r="L79" s="171"/>
      <c r="M79" s="81" t="s">
        <v>178</v>
      </c>
      <c r="N79" s="82" t="s">
        <v>47</v>
      </c>
      <c r="O79" s="82" t="s">
        <v>179</v>
      </c>
      <c r="P79" s="82" t="s">
        <v>180</v>
      </c>
      <c r="Q79" s="82" t="s">
        <v>181</v>
      </c>
      <c r="R79" s="82" t="s">
        <v>182</v>
      </c>
      <c r="S79" s="82" t="s">
        <v>183</v>
      </c>
      <c r="T79" s="83" t="s">
        <v>184</v>
      </c>
    </row>
    <row r="80" spans="2:63" s="1" customFormat="1" ht="29.25" customHeight="1">
      <c r="B80" s="41"/>
      <c r="C80" s="87" t="s">
        <v>162</v>
      </c>
      <c r="D80" s="63"/>
      <c r="E80" s="63"/>
      <c r="F80" s="63"/>
      <c r="G80" s="63"/>
      <c r="H80" s="63"/>
      <c r="I80" s="163"/>
      <c r="J80" s="172">
        <f>BK80</f>
        <v>0</v>
      </c>
      <c r="K80" s="63"/>
      <c r="L80" s="61"/>
      <c r="M80" s="84"/>
      <c r="N80" s="85"/>
      <c r="O80" s="85"/>
      <c r="P80" s="173">
        <f>P81</f>
        <v>0</v>
      </c>
      <c r="Q80" s="85"/>
      <c r="R80" s="173">
        <f>R81</f>
        <v>0</v>
      </c>
      <c r="S80" s="85"/>
      <c r="T80" s="174">
        <f>T81</f>
        <v>0</v>
      </c>
      <c r="AT80" s="24" t="s">
        <v>76</v>
      </c>
      <c r="AU80" s="24" t="s">
        <v>163</v>
      </c>
      <c r="BK80" s="175">
        <f>BK81</f>
        <v>0</v>
      </c>
    </row>
    <row r="81" spans="2:65" s="10" customFormat="1" ht="37.35" customHeight="1">
      <c r="B81" s="176"/>
      <c r="C81" s="177"/>
      <c r="D81" s="178" t="s">
        <v>76</v>
      </c>
      <c r="E81" s="179" t="s">
        <v>185</v>
      </c>
      <c r="F81" s="179" t="s">
        <v>185</v>
      </c>
      <c r="G81" s="177"/>
      <c r="H81" s="177"/>
      <c r="I81" s="180"/>
      <c r="J81" s="181">
        <f>BK81</f>
        <v>0</v>
      </c>
      <c r="K81" s="177"/>
      <c r="L81" s="182"/>
      <c r="M81" s="183"/>
      <c r="N81" s="184"/>
      <c r="O81" s="184"/>
      <c r="P81" s="185">
        <f>P82+P106+P134</f>
        <v>0</v>
      </c>
      <c r="Q81" s="184"/>
      <c r="R81" s="185">
        <f>R82+R106+R134</f>
        <v>0</v>
      </c>
      <c r="S81" s="184"/>
      <c r="T81" s="186">
        <f>T82+T106+T134</f>
        <v>0</v>
      </c>
      <c r="AR81" s="187" t="s">
        <v>85</v>
      </c>
      <c r="AT81" s="188" t="s">
        <v>76</v>
      </c>
      <c r="AU81" s="188" t="s">
        <v>77</v>
      </c>
      <c r="AY81" s="187" t="s">
        <v>187</v>
      </c>
      <c r="BK81" s="189">
        <f>BK82+BK106+BK134</f>
        <v>0</v>
      </c>
    </row>
    <row r="82" spans="2:65" s="10" customFormat="1" ht="19.899999999999999" customHeight="1">
      <c r="B82" s="176"/>
      <c r="C82" s="177"/>
      <c r="D82" s="178" t="s">
        <v>76</v>
      </c>
      <c r="E82" s="190" t="s">
        <v>2353</v>
      </c>
      <c r="F82" s="190" t="s">
        <v>2362</v>
      </c>
      <c r="G82" s="177"/>
      <c r="H82" s="177"/>
      <c r="I82" s="180"/>
      <c r="J82" s="191">
        <f>BK82</f>
        <v>0</v>
      </c>
      <c r="K82" s="177"/>
      <c r="L82" s="182"/>
      <c r="M82" s="183"/>
      <c r="N82" s="184"/>
      <c r="O82" s="184"/>
      <c r="P82" s="185">
        <f>SUM(P83:P105)</f>
        <v>0</v>
      </c>
      <c r="Q82" s="184"/>
      <c r="R82" s="185">
        <f>SUM(R83:R105)</f>
        <v>0</v>
      </c>
      <c r="S82" s="184"/>
      <c r="T82" s="186">
        <f>SUM(T83:T105)</f>
        <v>0</v>
      </c>
      <c r="AR82" s="187" t="s">
        <v>85</v>
      </c>
      <c r="AT82" s="188" t="s">
        <v>76</v>
      </c>
      <c r="AU82" s="188" t="s">
        <v>85</v>
      </c>
      <c r="AY82" s="187" t="s">
        <v>187</v>
      </c>
      <c r="BK82" s="189">
        <f>SUM(BK83:BK105)</f>
        <v>0</v>
      </c>
    </row>
    <row r="83" spans="2:65" s="1" customFormat="1" ht="16.5" customHeight="1">
      <c r="B83" s="41"/>
      <c r="C83" s="192" t="s">
        <v>85</v>
      </c>
      <c r="D83" s="192" t="s">
        <v>189</v>
      </c>
      <c r="E83" s="193" t="s">
        <v>2599</v>
      </c>
      <c r="F83" s="194" t="s">
        <v>2600</v>
      </c>
      <c r="G83" s="195" t="s">
        <v>1450</v>
      </c>
      <c r="H83" s="196">
        <v>1</v>
      </c>
      <c r="I83" s="197"/>
      <c r="J83" s="198">
        <f t="shared" ref="J83:J105" si="0">ROUND(I83*H83,2)</f>
        <v>0</v>
      </c>
      <c r="K83" s="194" t="s">
        <v>21</v>
      </c>
      <c r="L83" s="61"/>
      <c r="M83" s="199" t="s">
        <v>21</v>
      </c>
      <c r="N83" s="200" t="s">
        <v>48</v>
      </c>
      <c r="O83" s="42"/>
      <c r="P83" s="201">
        <f t="shared" ref="P83:P105" si="1">O83*H83</f>
        <v>0</v>
      </c>
      <c r="Q83" s="201">
        <v>0</v>
      </c>
      <c r="R83" s="201">
        <f t="shared" ref="R83:R105" si="2">Q83*H83</f>
        <v>0</v>
      </c>
      <c r="S83" s="201">
        <v>0</v>
      </c>
      <c r="T83" s="202">
        <f t="shared" ref="T83:T105" si="3">S83*H83</f>
        <v>0</v>
      </c>
      <c r="AR83" s="24" t="s">
        <v>194</v>
      </c>
      <c r="AT83" s="24" t="s">
        <v>189</v>
      </c>
      <c r="AU83" s="24" t="s">
        <v>87</v>
      </c>
      <c r="AY83" s="24" t="s">
        <v>187</v>
      </c>
      <c r="BE83" s="203">
        <f t="shared" ref="BE83:BE105" si="4">IF(N83="základní",J83,0)</f>
        <v>0</v>
      </c>
      <c r="BF83" s="203">
        <f t="shared" ref="BF83:BF105" si="5">IF(N83="snížená",J83,0)</f>
        <v>0</v>
      </c>
      <c r="BG83" s="203">
        <f t="shared" ref="BG83:BG105" si="6">IF(N83="zákl. přenesená",J83,0)</f>
        <v>0</v>
      </c>
      <c r="BH83" s="203">
        <f t="shared" ref="BH83:BH105" si="7">IF(N83="sníž. přenesená",J83,0)</f>
        <v>0</v>
      </c>
      <c r="BI83" s="203">
        <f t="shared" ref="BI83:BI105" si="8">IF(N83="nulová",J83,0)</f>
        <v>0</v>
      </c>
      <c r="BJ83" s="24" t="s">
        <v>85</v>
      </c>
      <c r="BK83" s="203">
        <f t="shared" ref="BK83:BK105" si="9">ROUND(I83*H83,2)</f>
        <v>0</v>
      </c>
      <c r="BL83" s="24" t="s">
        <v>194</v>
      </c>
      <c r="BM83" s="24" t="s">
        <v>2601</v>
      </c>
    </row>
    <row r="84" spans="2:65" s="1" customFormat="1" ht="16.5" customHeight="1">
      <c r="B84" s="41"/>
      <c r="C84" s="192" t="s">
        <v>87</v>
      </c>
      <c r="D84" s="192" t="s">
        <v>189</v>
      </c>
      <c r="E84" s="193" t="s">
        <v>2602</v>
      </c>
      <c r="F84" s="194" t="s">
        <v>2603</v>
      </c>
      <c r="G84" s="195" t="s">
        <v>1450</v>
      </c>
      <c r="H84" s="196">
        <v>1</v>
      </c>
      <c r="I84" s="197"/>
      <c r="J84" s="198">
        <f t="shared" si="0"/>
        <v>0</v>
      </c>
      <c r="K84" s="194" t="s">
        <v>21</v>
      </c>
      <c r="L84" s="61"/>
      <c r="M84" s="199" t="s">
        <v>21</v>
      </c>
      <c r="N84" s="200" t="s">
        <v>48</v>
      </c>
      <c r="O84" s="42"/>
      <c r="P84" s="201">
        <f t="shared" si="1"/>
        <v>0</v>
      </c>
      <c r="Q84" s="201">
        <v>0</v>
      </c>
      <c r="R84" s="201">
        <f t="shared" si="2"/>
        <v>0</v>
      </c>
      <c r="S84" s="201">
        <v>0</v>
      </c>
      <c r="T84" s="202">
        <f t="shared" si="3"/>
        <v>0</v>
      </c>
      <c r="AR84" s="24" t="s">
        <v>194</v>
      </c>
      <c r="AT84" s="24" t="s">
        <v>189</v>
      </c>
      <c r="AU84" s="24" t="s">
        <v>87</v>
      </c>
      <c r="AY84" s="24" t="s">
        <v>187</v>
      </c>
      <c r="BE84" s="203">
        <f t="shared" si="4"/>
        <v>0</v>
      </c>
      <c r="BF84" s="203">
        <f t="shared" si="5"/>
        <v>0</v>
      </c>
      <c r="BG84" s="203">
        <f t="shared" si="6"/>
        <v>0</v>
      </c>
      <c r="BH84" s="203">
        <f t="shared" si="7"/>
        <v>0</v>
      </c>
      <c r="BI84" s="203">
        <f t="shared" si="8"/>
        <v>0</v>
      </c>
      <c r="BJ84" s="24" t="s">
        <v>85</v>
      </c>
      <c r="BK84" s="203">
        <f t="shared" si="9"/>
        <v>0</v>
      </c>
      <c r="BL84" s="24" t="s">
        <v>194</v>
      </c>
      <c r="BM84" s="24" t="s">
        <v>2604</v>
      </c>
    </row>
    <row r="85" spans="2:65" s="1" customFormat="1" ht="25.5" customHeight="1">
      <c r="B85" s="41"/>
      <c r="C85" s="192" t="s">
        <v>199</v>
      </c>
      <c r="D85" s="192" t="s">
        <v>189</v>
      </c>
      <c r="E85" s="193" t="s">
        <v>2363</v>
      </c>
      <c r="F85" s="194" t="s">
        <v>2364</v>
      </c>
      <c r="G85" s="195" t="s">
        <v>202</v>
      </c>
      <c r="H85" s="196">
        <v>4</v>
      </c>
      <c r="I85" s="197"/>
      <c r="J85" s="198">
        <f t="shared" si="0"/>
        <v>0</v>
      </c>
      <c r="K85" s="194" t="s">
        <v>21</v>
      </c>
      <c r="L85" s="61"/>
      <c r="M85" s="199" t="s">
        <v>21</v>
      </c>
      <c r="N85" s="200" t="s">
        <v>48</v>
      </c>
      <c r="O85" s="42"/>
      <c r="P85" s="201">
        <f t="shared" si="1"/>
        <v>0</v>
      </c>
      <c r="Q85" s="201">
        <v>0</v>
      </c>
      <c r="R85" s="201">
        <f t="shared" si="2"/>
        <v>0</v>
      </c>
      <c r="S85" s="201">
        <v>0</v>
      </c>
      <c r="T85" s="202">
        <f t="shared" si="3"/>
        <v>0</v>
      </c>
      <c r="AR85" s="24" t="s">
        <v>194</v>
      </c>
      <c r="AT85" s="24" t="s">
        <v>189</v>
      </c>
      <c r="AU85" s="24" t="s">
        <v>87</v>
      </c>
      <c r="AY85" s="24" t="s">
        <v>187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4" t="s">
        <v>85</v>
      </c>
      <c r="BK85" s="203">
        <f t="shared" si="9"/>
        <v>0</v>
      </c>
      <c r="BL85" s="24" t="s">
        <v>194</v>
      </c>
      <c r="BM85" s="24" t="s">
        <v>2605</v>
      </c>
    </row>
    <row r="86" spans="2:65" s="1" customFormat="1" ht="25.5" customHeight="1">
      <c r="B86" s="41"/>
      <c r="C86" s="192" t="s">
        <v>194</v>
      </c>
      <c r="D86" s="192" t="s">
        <v>189</v>
      </c>
      <c r="E86" s="193" t="s">
        <v>2542</v>
      </c>
      <c r="F86" s="194" t="s">
        <v>2543</v>
      </c>
      <c r="G86" s="195" t="s">
        <v>202</v>
      </c>
      <c r="H86" s="196">
        <v>4</v>
      </c>
      <c r="I86" s="197"/>
      <c r="J86" s="198">
        <f t="shared" si="0"/>
        <v>0</v>
      </c>
      <c r="K86" s="194" t="s">
        <v>21</v>
      </c>
      <c r="L86" s="61"/>
      <c r="M86" s="199" t="s">
        <v>21</v>
      </c>
      <c r="N86" s="200" t="s">
        <v>48</v>
      </c>
      <c r="O86" s="42"/>
      <c r="P86" s="201">
        <f t="shared" si="1"/>
        <v>0</v>
      </c>
      <c r="Q86" s="201">
        <v>0</v>
      </c>
      <c r="R86" s="201">
        <f t="shared" si="2"/>
        <v>0</v>
      </c>
      <c r="S86" s="201">
        <v>0</v>
      </c>
      <c r="T86" s="202">
        <f t="shared" si="3"/>
        <v>0</v>
      </c>
      <c r="AR86" s="24" t="s">
        <v>194</v>
      </c>
      <c r="AT86" s="24" t="s">
        <v>189</v>
      </c>
      <c r="AU86" s="24" t="s">
        <v>87</v>
      </c>
      <c r="AY86" s="24" t="s">
        <v>187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4" t="s">
        <v>85</v>
      </c>
      <c r="BK86" s="203">
        <f t="shared" si="9"/>
        <v>0</v>
      </c>
      <c r="BL86" s="24" t="s">
        <v>194</v>
      </c>
      <c r="BM86" s="24" t="s">
        <v>2606</v>
      </c>
    </row>
    <row r="87" spans="2:65" s="1" customFormat="1" ht="16.5" customHeight="1">
      <c r="B87" s="41"/>
      <c r="C87" s="192" t="s">
        <v>207</v>
      </c>
      <c r="D87" s="192" t="s">
        <v>189</v>
      </c>
      <c r="E87" s="193" t="s">
        <v>2369</v>
      </c>
      <c r="F87" s="194" t="s">
        <v>2370</v>
      </c>
      <c r="G87" s="195" t="s">
        <v>293</v>
      </c>
      <c r="H87" s="196">
        <v>8</v>
      </c>
      <c r="I87" s="197"/>
      <c r="J87" s="198">
        <f t="shared" si="0"/>
        <v>0</v>
      </c>
      <c r="K87" s="194" t="s">
        <v>21</v>
      </c>
      <c r="L87" s="61"/>
      <c r="M87" s="199" t="s">
        <v>21</v>
      </c>
      <c r="N87" s="200" t="s">
        <v>48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194</v>
      </c>
      <c r="AT87" s="24" t="s">
        <v>189</v>
      </c>
      <c r="AU87" s="24" t="s">
        <v>87</v>
      </c>
      <c r="AY87" s="24" t="s">
        <v>187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85</v>
      </c>
      <c r="BK87" s="203">
        <f t="shared" si="9"/>
        <v>0</v>
      </c>
      <c r="BL87" s="24" t="s">
        <v>194</v>
      </c>
      <c r="BM87" s="24" t="s">
        <v>2607</v>
      </c>
    </row>
    <row r="88" spans="2:65" s="1" customFormat="1" ht="25.5" customHeight="1">
      <c r="B88" s="41"/>
      <c r="C88" s="192" t="s">
        <v>211</v>
      </c>
      <c r="D88" s="192" t="s">
        <v>189</v>
      </c>
      <c r="E88" s="193" t="s">
        <v>2375</v>
      </c>
      <c r="F88" s="194" t="s">
        <v>2376</v>
      </c>
      <c r="G88" s="195" t="s">
        <v>293</v>
      </c>
      <c r="H88" s="196">
        <v>8</v>
      </c>
      <c r="I88" s="197"/>
      <c r="J88" s="198">
        <f t="shared" si="0"/>
        <v>0</v>
      </c>
      <c r="K88" s="194" t="s">
        <v>21</v>
      </c>
      <c r="L88" s="61"/>
      <c r="M88" s="199" t="s">
        <v>21</v>
      </c>
      <c r="N88" s="200" t="s">
        <v>48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194</v>
      </c>
      <c r="AT88" s="24" t="s">
        <v>189</v>
      </c>
      <c r="AU88" s="24" t="s">
        <v>87</v>
      </c>
      <c r="AY88" s="24" t="s">
        <v>187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85</v>
      </c>
      <c r="BK88" s="203">
        <f t="shared" si="9"/>
        <v>0</v>
      </c>
      <c r="BL88" s="24" t="s">
        <v>194</v>
      </c>
      <c r="BM88" s="24" t="s">
        <v>2608</v>
      </c>
    </row>
    <row r="89" spans="2:65" s="1" customFormat="1" ht="16.5" customHeight="1">
      <c r="B89" s="41"/>
      <c r="C89" s="192" t="s">
        <v>215</v>
      </c>
      <c r="D89" s="192" t="s">
        <v>189</v>
      </c>
      <c r="E89" s="193" t="s">
        <v>2609</v>
      </c>
      <c r="F89" s="194" t="s">
        <v>2610</v>
      </c>
      <c r="G89" s="195" t="s">
        <v>1450</v>
      </c>
      <c r="H89" s="196">
        <v>1</v>
      </c>
      <c r="I89" s="197"/>
      <c r="J89" s="198">
        <f t="shared" si="0"/>
        <v>0</v>
      </c>
      <c r="K89" s="194" t="s">
        <v>21</v>
      </c>
      <c r="L89" s="61"/>
      <c r="M89" s="199" t="s">
        <v>21</v>
      </c>
      <c r="N89" s="200" t="s">
        <v>48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194</v>
      </c>
      <c r="AT89" s="24" t="s">
        <v>189</v>
      </c>
      <c r="AU89" s="24" t="s">
        <v>87</v>
      </c>
      <c r="AY89" s="24" t="s">
        <v>187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85</v>
      </c>
      <c r="BK89" s="203">
        <f t="shared" si="9"/>
        <v>0</v>
      </c>
      <c r="BL89" s="24" t="s">
        <v>194</v>
      </c>
      <c r="BM89" s="24" t="s">
        <v>2611</v>
      </c>
    </row>
    <row r="90" spans="2:65" s="1" customFormat="1" ht="16.5" customHeight="1">
      <c r="B90" s="41"/>
      <c r="C90" s="192" t="s">
        <v>219</v>
      </c>
      <c r="D90" s="192" t="s">
        <v>189</v>
      </c>
      <c r="E90" s="193" t="s">
        <v>2612</v>
      </c>
      <c r="F90" s="194" t="s">
        <v>2613</v>
      </c>
      <c r="G90" s="195" t="s">
        <v>293</v>
      </c>
      <c r="H90" s="196">
        <v>8</v>
      </c>
      <c r="I90" s="197"/>
      <c r="J90" s="198">
        <f t="shared" si="0"/>
        <v>0</v>
      </c>
      <c r="K90" s="194" t="s">
        <v>21</v>
      </c>
      <c r="L90" s="61"/>
      <c r="M90" s="199" t="s">
        <v>21</v>
      </c>
      <c r="N90" s="200" t="s">
        <v>48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194</v>
      </c>
      <c r="AT90" s="24" t="s">
        <v>189</v>
      </c>
      <c r="AU90" s="24" t="s">
        <v>87</v>
      </c>
      <c r="AY90" s="24" t="s">
        <v>187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85</v>
      </c>
      <c r="BK90" s="203">
        <f t="shared" si="9"/>
        <v>0</v>
      </c>
      <c r="BL90" s="24" t="s">
        <v>194</v>
      </c>
      <c r="BM90" s="24" t="s">
        <v>2614</v>
      </c>
    </row>
    <row r="91" spans="2:65" s="1" customFormat="1" ht="16.5" customHeight="1">
      <c r="B91" s="41"/>
      <c r="C91" s="192" t="s">
        <v>225</v>
      </c>
      <c r="D91" s="192" t="s">
        <v>189</v>
      </c>
      <c r="E91" s="193" t="s">
        <v>2615</v>
      </c>
      <c r="F91" s="194" t="s">
        <v>2616</v>
      </c>
      <c r="G91" s="195" t="s">
        <v>233</v>
      </c>
      <c r="H91" s="196">
        <v>0.4</v>
      </c>
      <c r="I91" s="197"/>
      <c r="J91" s="198">
        <f t="shared" si="0"/>
        <v>0</v>
      </c>
      <c r="K91" s="194" t="s">
        <v>21</v>
      </c>
      <c r="L91" s="61"/>
      <c r="M91" s="199" t="s">
        <v>21</v>
      </c>
      <c r="N91" s="200" t="s">
        <v>48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194</v>
      </c>
      <c r="AT91" s="24" t="s">
        <v>189</v>
      </c>
      <c r="AU91" s="24" t="s">
        <v>87</v>
      </c>
      <c r="AY91" s="24" t="s">
        <v>187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85</v>
      </c>
      <c r="BK91" s="203">
        <f t="shared" si="9"/>
        <v>0</v>
      </c>
      <c r="BL91" s="24" t="s">
        <v>194</v>
      </c>
      <c r="BM91" s="24" t="s">
        <v>2617</v>
      </c>
    </row>
    <row r="92" spans="2:65" s="1" customFormat="1" ht="16.5" customHeight="1">
      <c r="B92" s="41"/>
      <c r="C92" s="192" t="s">
        <v>230</v>
      </c>
      <c r="D92" s="192" t="s">
        <v>189</v>
      </c>
      <c r="E92" s="193" t="s">
        <v>2618</v>
      </c>
      <c r="F92" s="194" t="s">
        <v>2619</v>
      </c>
      <c r="G92" s="195" t="s">
        <v>1450</v>
      </c>
      <c r="H92" s="196">
        <v>2</v>
      </c>
      <c r="I92" s="197"/>
      <c r="J92" s="198">
        <f t="shared" si="0"/>
        <v>0</v>
      </c>
      <c r="K92" s="194" t="s">
        <v>21</v>
      </c>
      <c r="L92" s="61"/>
      <c r="M92" s="199" t="s">
        <v>21</v>
      </c>
      <c r="N92" s="200" t="s">
        <v>48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194</v>
      </c>
      <c r="AT92" s="24" t="s">
        <v>189</v>
      </c>
      <c r="AU92" s="24" t="s">
        <v>87</v>
      </c>
      <c r="AY92" s="24" t="s">
        <v>187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85</v>
      </c>
      <c r="BK92" s="203">
        <f t="shared" si="9"/>
        <v>0</v>
      </c>
      <c r="BL92" s="24" t="s">
        <v>194</v>
      </c>
      <c r="BM92" s="24" t="s">
        <v>2620</v>
      </c>
    </row>
    <row r="93" spans="2:65" s="1" customFormat="1" ht="16.5" customHeight="1">
      <c r="B93" s="41"/>
      <c r="C93" s="192" t="s">
        <v>236</v>
      </c>
      <c r="D93" s="192" t="s">
        <v>189</v>
      </c>
      <c r="E93" s="193" t="s">
        <v>2621</v>
      </c>
      <c r="F93" s="194" t="s">
        <v>2622</v>
      </c>
      <c r="G93" s="195" t="s">
        <v>1450</v>
      </c>
      <c r="H93" s="196">
        <v>1</v>
      </c>
      <c r="I93" s="197"/>
      <c r="J93" s="198">
        <f t="shared" si="0"/>
        <v>0</v>
      </c>
      <c r="K93" s="194" t="s">
        <v>21</v>
      </c>
      <c r="L93" s="61"/>
      <c r="M93" s="199" t="s">
        <v>21</v>
      </c>
      <c r="N93" s="200" t="s">
        <v>48</v>
      </c>
      <c r="O93" s="42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AR93" s="24" t="s">
        <v>194</v>
      </c>
      <c r="AT93" s="24" t="s">
        <v>189</v>
      </c>
      <c r="AU93" s="24" t="s">
        <v>87</v>
      </c>
      <c r="AY93" s="24" t="s">
        <v>187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85</v>
      </c>
      <c r="BK93" s="203">
        <f t="shared" si="9"/>
        <v>0</v>
      </c>
      <c r="BL93" s="24" t="s">
        <v>194</v>
      </c>
      <c r="BM93" s="24" t="s">
        <v>2623</v>
      </c>
    </row>
    <row r="94" spans="2:65" s="1" customFormat="1" ht="16.5" customHeight="1">
      <c r="B94" s="41"/>
      <c r="C94" s="192" t="s">
        <v>240</v>
      </c>
      <c r="D94" s="192" t="s">
        <v>189</v>
      </c>
      <c r="E94" s="193" t="s">
        <v>2624</v>
      </c>
      <c r="F94" s="194" t="s">
        <v>2625</v>
      </c>
      <c r="G94" s="195" t="s">
        <v>1450</v>
      </c>
      <c r="H94" s="196">
        <v>1</v>
      </c>
      <c r="I94" s="197"/>
      <c r="J94" s="198">
        <f t="shared" si="0"/>
        <v>0</v>
      </c>
      <c r="K94" s="194" t="s">
        <v>21</v>
      </c>
      <c r="L94" s="61"/>
      <c r="M94" s="199" t="s">
        <v>21</v>
      </c>
      <c r="N94" s="200" t="s">
        <v>48</v>
      </c>
      <c r="O94" s="42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4" t="s">
        <v>194</v>
      </c>
      <c r="AT94" s="24" t="s">
        <v>189</v>
      </c>
      <c r="AU94" s="24" t="s">
        <v>87</v>
      </c>
      <c r="AY94" s="24" t="s">
        <v>187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4" t="s">
        <v>85</v>
      </c>
      <c r="BK94" s="203">
        <f t="shared" si="9"/>
        <v>0</v>
      </c>
      <c r="BL94" s="24" t="s">
        <v>194</v>
      </c>
      <c r="BM94" s="24" t="s">
        <v>2626</v>
      </c>
    </row>
    <row r="95" spans="2:65" s="1" customFormat="1" ht="16.5" customHeight="1">
      <c r="B95" s="41"/>
      <c r="C95" s="192" t="s">
        <v>244</v>
      </c>
      <c r="D95" s="192" t="s">
        <v>189</v>
      </c>
      <c r="E95" s="193" t="s">
        <v>2627</v>
      </c>
      <c r="F95" s="194" t="s">
        <v>2628</v>
      </c>
      <c r="G95" s="195" t="s">
        <v>293</v>
      </c>
      <c r="H95" s="196">
        <v>300</v>
      </c>
      <c r="I95" s="197"/>
      <c r="J95" s="198">
        <f t="shared" si="0"/>
        <v>0</v>
      </c>
      <c r="K95" s="194" t="s">
        <v>21</v>
      </c>
      <c r="L95" s="61"/>
      <c r="M95" s="199" t="s">
        <v>21</v>
      </c>
      <c r="N95" s="200" t="s">
        <v>48</v>
      </c>
      <c r="O95" s="42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4" t="s">
        <v>194</v>
      </c>
      <c r="AT95" s="24" t="s">
        <v>189</v>
      </c>
      <c r="AU95" s="24" t="s">
        <v>87</v>
      </c>
      <c r="AY95" s="24" t="s">
        <v>187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4" t="s">
        <v>85</v>
      </c>
      <c r="BK95" s="203">
        <f t="shared" si="9"/>
        <v>0</v>
      </c>
      <c r="BL95" s="24" t="s">
        <v>194</v>
      </c>
      <c r="BM95" s="24" t="s">
        <v>2629</v>
      </c>
    </row>
    <row r="96" spans="2:65" s="1" customFormat="1" ht="16.5" customHeight="1">
      <c r="B96" s="41"/>
      <c r="C96" s="192" t="s">
        <v>249</v>
      </c>
      <c r="D96" s="192" t="s">
        <v>189</v>
      </c>
      <c r="E96" s="193" t="s">
        <v>2630</v>
      </c>
      <c r="F96" s="194" t="s">
        <v>2631</v>
      </c>
      <c r="G96" s="195" t="s">
        <v>293</v>
      </c>
      <c r="H96" s="196">
        <v>300</v>
      </c>
      <c r="I96" s="197"/>
      <c r="J96" s="198">
        <f t="shared" si="0"/>
        <v>0</v>
      </c>
      <c r="K96" s="194" t="s">
        <v>21</v>
      </c>
      <c r="L96" s="61"/>
      <c r="M96" s="199" t="s">
        <v>21</v>
      </c>
      <c r="N96" s="200" t="s">
        <v>48</v>
      </c>
      <c r="O96" s="42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4" t="s">
        <v>194</v>
      </c>
      <c r="AT96" s="24" t="s">
        <v>189</v>
      </c>
      <c r="AU96" s="24" t="s">
        <v>87</v>
      </c>
      <c r="AY96" s="24" t="s">
        <v>187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4" t="s">
        <v>85</v>
      </c>
      <c r="BK96" s="203">
        <f t="shared" si="9"/>
        <v>0</v>
      </c>
      <c r="BL96" s="24" t="s">
        <v>194</v>
      </c>
      <c r="BM96" s="24" t="s">
        <v>2632</v>
      </c>
    </row>
    <row r="97" spans="2:65" s="1" customFormat="1" ht="16.5" customHeight="1">
      <c r="B97" s="41"/>
      <c r="C97" s="192" t="s">
        <v>10</v>
      </c>
      <c r="D97" s="192" t="s">
        <v>189</v>
      </c>
      <c r="E97" s="193" t="s">
        <v>2633</v>
      </c>
      <c r="F97" s="194" t="s">
        <v>2634</v>
      </c>
      <c r="G97" s="195" t="s">
        <v>1450</v>
      </c>
      <c r="H97" s="196">
        <v>1</v>
      </c>
      <c r="I97" s="197"/>
      <c r="J97" s="198">
        <f t="shared" si="0"/>
        <v>0</v>
      </c>
      <c r="K97" s="194" t="s">
        <v>21</v>
      </c>
      <c r="L97" s="61"/>
      <c r="M97" s="199" t="s">
        <v>21</v>
      </c>
      <c r="N97" s="200" t="s">
        <v>48</v>
      </c>
      <c r="O97" s="42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4" t="s">
        <v>194</v>
      </c>
      <c r="AT97" s="24" t="s">
        <v>189</v>
      </c>
      <c r="AU97" s="24" t="s">
        <v>87</v>
      </c>
      <c r="AY97" s="24" t="s">
        <v>187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4" t="s">
        <v>85</v>
      </c>
      <c r="BK97" s="203">
        <f t="shared" si="9"/>
        <v>0</v>
      </c>
      <c r="BL97" s="24" t="s">
        <v>194</v>
      </c>
      <c r="BM97" s="24" t="s">
        <v>2635</v>
      </c>
    </row>
    <row r="98" spans="2:65" s="1" customFormat="1" ht="16.5" customHeight="1">
      <c r="B98" s="41"/>
      <c r="C98" s="192" t="s">
        <v>259</v>
      </c>
      <c r="D98" s="192" t="s">
        <v>189</v>
      </c>
      <c r="E98" s="193" t="s">
        <v>2636</v>
      </c>
      <c r="F98" s="194" t="s">
        <v>2637</v>
      </c>
      <c r="G98" s="195" t="s">
        <v>1450</v>
      </c>
      <c r="H98" s="196">
        <v>2</v>
      </c>
      <c r="I98" s="197"/>
      <c r="J98" s="198">
        <f t="shared" si="0"/>
        <v>0</v>
      </c>
      <c r="K98" s="194" t="s">
        <v>21</v>
      </c>
      <c r="L98" s="61"/>
      <c r="M98" s="199" t="s">
        <v>21</v>
      </c>
      <c r="N98" s="200" t="s">
        <v>48</v>
      </c>
      <c r="O98" s="42"/>
      <c r="P98" s="201">
        <f t="shared" si="1"/>
        <v>0</v>
      </c>
      <c r="Q98" s="201">
        <v>0</v>
      </c>
      <c r="R98" s="201">
        <f t="shared" si="2"/>
        <v>0</v>
      </c>
      <c r="S98" s="201">
        <v>0</v>
      </c>
      <c r="T98" s="202">
        <f t="shared" si="3"/>
        <v>0</v>
      </c>
      <c r="AR98" s="24" t="s">
        <v>194</v>
      </c>
      <c r="AT98" s="24" t="s">
        <v>189</v>
      </c>
      <c r="AU98" s="24" t="s">
        <v>87</v>
      </c>
      <c r="AY98" s="24" t="s">
        <v>187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4" t="s">
        <v>85</v>
      </c>
      <c r="BK98" s="203">
        <f t="shared" si="9"/>
        <v>0</v>
      </c>
      <c r="BL98" s="24" t="s">
        <v>194</v>
      </c>
      <c r="BM98" s="24" t="s">
        <v>2638</v>
      </c>
    </row>
    <row r="99" spans="2:65" s="1" customFormat="1" ht="16.5" customHeight="1">
      <c r="B99" s="41"/>
      <c r="C99" s="192" t="s">
        <v>264</v>
      </c>
      <c r="D99" s="192" t="s">
        <v>189</v>
      </c>
      <c r="E99" s="193" t="s">
        <v>2639</v>
      </c>
      <c r="F99" s="194" t="s">
        <v>2640</v>
      </c>
      <c r="G99" s="195" t="s">
        <v>1450</v>
      </c>
      <c r="H99" s="196">
        <v>1</v>
      </c>
      <c r="I99" s="197"/>
      <c r="J99" s="198">
        <f t="shared" si="0"/>
        <v>0</v>
      </c>
      <c r="K99" s="194" t="s">
        <v>21</v>
      </c>
      <c r="L99" s="61"/>
      <c r="M99" s="199" t="s">
        <v>21</v>
      </c>
      <c r="N99" s="200" t="s">
        <v>48</v>
      </c>
      <c r="O99" s="42"/>
      <c r="P99" s="201">
        <f t="shared" si="1"/>
        <v>0</v>
      </c>
      <c r="Q99" s="201">
        <v>0</v>
      </c>
      <c r="R99" s="201">
        <f t="shared" si="2"/>
        <v>0</v>
      </c>
      <c r="S99" s="201">
        <v>0</v>
      </c>
      <c r="T99" s="202">
        <f t="shared" si="3"/>
        <v>0</v>
      </c>
      <c r="AR99" s="24" t="s">
        <v>194</v>
      </c>
      <c r="AT99" s="24" t="s">
        <v>189</v>
      </c>
      <c r="AU99" s="24" t="s">
        <v>87</v>
      </c>
      <c r="AY99" s="24" t="s">
        <v>187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4" t="s">
        <v>85</v>
      </c>
      <c r="BK99" s="203">
        <f t="shared" si="9"/>
        <v>0</v>
      </c>
      <c r="BL99" s="24" t="s">
        <v>194</v>
      </c>
      <c r="BM99" s="24" t="s">
        <v>2641</v>
      </c>
    </row>
    <row r="100" spans="2:65" s="1" customFormat="1" ht="16.5" customHeight="1">
      <c r="B100" s="41"/>
      <c r="C100" s="192" t="s">
        <v>269</v>
      </c>
      <c r="D100" s="192" t="s">
        <v>189</v>
      </c>
      <c r="E100" s="193" t="s">
        <v>2642</v>
      </c>
      <c r="F100" s="194" t="s">
        <v>2643</v>
      </c>
      <c r="G100" s="195" t="s">
        <v>1450</v>
      </c>
      <c r="H100" s="196">
        <v>6</v>
      </c>
      <c r="I100" s="197"/>
      <c r="J100" s="198">
        <f t="shared" si="0"/>
        <v>0</v>
      </c>
      <c r="K100" s="194" t="s">
        <v>21</v>
      </c>
      <c r="L100" s="61"/>
      <c r="M100" s="199" t="s">
        <v>21</v>
      </c>
      <c r="N100" s="200" t="s">
        <v>48</v>
      </c>
      <c r="O100" s="42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4" t="s">
        <v>194</v>
      </c>
      <c r="AT100" s="24" t="s">
        <v>189</v>
      </c>
      <c r="AU100" s="24" t="s">
        <v>87</v>
      </c>
      <c r="AY100" s="24" t="s">
        <v>187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4" t="s">
        <v>85</v>
      </c>
      <c r="BK100" s="203">
        <f t="shared" si="9"/>
        <v>0</v>
      </c>
      <c r="BL100" s="24" t="s">
        <v>194</v>
      </c>
      <c r="BM100" s="24" t="s">
        <v>2644</v>
      </c>
    </row>
    <row r="101" spans="2:65" s="1" customFormat="1" ht="16.5" customHeight="1">
      <c r="B101" s="41"/>
      <c r="C101" s="192" t="s">
        <v>274</v>
      </c>
      <c r="D101" s="192" t="s">
        <v>189</v>
      </c>
      <c r="E101" s="193" t="s">
        <v>2645</v>
      </c>
      <c r="F101" s="194" t="s">
        <v>2646</v>
      </c>
      <c r="G101" s="195" t="s">
        <v>1450</v>
      </c>
      <c r="H101" s="196">
        <v>1</v>
      </c>
      <c r="I101" s="197"/>
      <c r="J101" s="198">
        <f t="shared" si="0"/>
        <v>0</v>
      </c>
      <c r="K101" s="194" t="s">
        <v>21</v>
      </c>
      <c r="L101" s="61"/>
      <c r="M101" s="199" t="s">
        <v>21</v>
      </c>
      <c r="N101" s="200" t="s">
        <v>48</v>
      </c>
      <c r="O101" s="42"/>
      <c r="P101" s="201">
        <f t="shared" si="1"/>
        <v>0</v>
      </c>
      <c r="Q101" s="201">
        <v>0</v>
      </c>
      <c r="R101" s="201">
        <f t="shared" si="2"/>
        <v>0</v>
      </c>
      <c r="S101" s="201">
        <v>0</v>
      </c>
      <c r="T101" s="202">
        <f t="shared" si="3"/>
        <v>0</v>
      </c>
      <c r="AR101" s="24" t="s">
        <v>194</v>
      </c>
      <c r="AT101" s="24" t="s">
        <v>189</v>
      </c>
      <c r="AU101" s="24" t="s">
        <v>87</v>
      </c>
      <c r="AY101" s="24" t="s">
        <v>187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24" t="s">
        <v>85</v>
      </c>
      <c r="BK101" s="203">
        <f t="shared" si="9"/>
        <v>0</v>
      </c>
      <c r="BL101" s="24" t="s">
        <v>194</v>
      </c>
      <c r="BM101" s="24" t="s">
        <v>2647</v>
      </c>
    </row>
    <row r="102" spans="2:65" s="1" customFormat="1" ht="16.5" customHeight="1">
      <c r="B102" s="41"/>
      <c r="C102" s="192" t="s">
        <v>279</v>
      </c>
      <c r="D102" s="192" t="s">
        <v>189</v>
      </c>
      <c r="E102" s="193" t="s">
        <v>2648</v>
      </c>
      <c r="F102" s="194" t="s">
        <v>2388</v>
      </c>
      <c r="G102" s="195" t="s">
        <v>233</v>
      </c>
      <c r="H102" s="196">
        <v>0.5</v>
      </c>
      <c r="I102" s="197"/>
      <c r="J102" s="198">
        <f t="shared" si="0"/>
        <v>0</v>
      </c>
      <c r="K102" s="194" t="s">
        <v>21</v>
      </c>
      <c r="L102" s="61"/>
      <c r="M102" s="199" t="s">
        <v>21</v>
      </c>
      <c r="N102" s="200" t="s">
        <v>48</v>
      </c>
      <c r="O102" s="42"/>
      <c r="P102" s="201">
        <f t="shared" si="1"/>
        <v>0</v>
      </c>
      <c r="Q102" s="201">
        <v>0</v>
      </c>
      <c r="R102" s="201">
        <f t="shared" si="2"/>
        <v>0</v>
      </c>
      <c r="S102" s="201">
        <v>0</v>
      </c>
      <c r="T102" s="202">
        <f t="shared" si="3"/>
        <v>0</v>
      </c>
      <c r="AR102" s="24" t="s">
        <v>194</v>
      </c>
      <c r="AT102" s="24" t="s">
        <v>189</v>
      </c>
      <c r="AU102" s="24" t="s">
        <v>87</v>
      </c>
      <c r="AY102" s="24" t="s">
        <v>187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24" t="s">
        <v>85</v>
      </c>
      <c r="BK102" s="203">
        <f t="shared" si="9"/>
        <v>0</v>
      </c>
      <c r="BL102" s="24" t="s">
        <v>194</v>
      </c>
      <c r="BM102" s="24" t="s">
        <v>2649</v>
      </c>
    </row>
    <row r="103" spans="2:65" s="1" customFormat="1" ht="16.5" customHeight="1">
      <c r="B103" s="41"/>
      <c r="C103" s="192" t="s">
        <v>9</v>
      </c>
      <c r="D103" s="192" t="s">
        <v>189</v>
      </c>
      <c r="E103" s="193" t="s">
        <v>2390</v>
      </c>
      <c r="F103" s="194" t="s">
        <v>2391</v>
      </c>
      <c r="G103" s="195" t="s">
        <v>293</v>
      </c>
      <c r="H103" s="196">
        <v>8</v>
      </c>
      <c r="I103" s="197"/>
      <c r="J103" s="198">
        <f t="shared" si="0"/>
        <v>0</v>
      </c>
      <c r="K103" s="194" t="s">
        <v>21</v>
      </c>
      <c r="L103" s="61"/>
      <c r="M103" s="199" t="s">
        <v>21</v>
      </c>
      <c r="N103" s="200" t="s">
        <v>48</v>
      </c>
      <c r="O103" s="42"/>
      <c r="P103" s="201">
        <f t="shared" si="1"/>
        <v>0</v>
      </c>
      <c r="Q103" s="201">
        <v>0</v>
      </c>
      <c r="R103" s="201">
        <f t="shared" si="2"/>
        <v>0</v>
      </c>
      <c r="S103" s="201">
        <v>0</v>
      </c>
      <c r="T103" s="202">
        <f t="shared" si="3"/>
        <v>0</v>
      </c>
      <c r="AR103" s="24" t="s">
        <v>194</v>
      </c>
      <c r="AT103" s="24" t="s">
        <v>189</v>
      </c>
      <c r="AU103" s="24" t="s">
        <v>87</v>
      </c>
      <c r="AY103" s="24" t="s">
        <v>187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24" t="s">
        <v>85</v>
      </c>
      <c r="BK103" s="203">
        <f t="shared" si="9"/>
        <v>0</v>
      </c>
      <c r="BL103" s="24" t="s">
        <v>194</v>
      </c>
      <c r="BM103" s="24" t="s">
        <v>2650</v>
      </c>
    </row>
    <row r="104" spans="2:65" s="1" customFormat="1" ht="16.5" customHeight="1">
      <c r="B104" s="41"/>
      <c r="C104" s="192" t="s">
        <v>286</v>
      </c>
      <c r="D104" s="192" t="s">
        <v>189</v>
      </c>
      <c r="E104" s="193" t="s">
        <v>2393</v>
      </c>
      <c r="F104" s="194" t="s">
        <v>2394</v>
      </c>
      <c r="G104" s="195" t="s">
        <v>293</v>
      </c>
      <c r="H104" s="196">
        <v>8</v>
      </c>
      <c r="I104" s="197"/>
      <c r="J104" s="198">
        <f t="shared" si="0"/>
        <v>0</v>
      </c>
      <c r="K104" s="194" t="s">
        <v>21</v>
      </c>
      <c r="L104" s="61"/>
      <c r="M104" s="199" t="s">
        <v>21</v>
      </c>
      <c r="N104" s="200" t="s">
        <v>48</v>
      </c>
      <c r="O104" s="42"/>
      <c r="P104" s="201">
        <f t="shared" si="1"/>
        <v>0</v>
      </c>
      <c r="Q104" s="201">
        <v>0</v>
      </c>
      <c r="R104" s="201">
        <f t="shared" si="2"/>
        <v>0</v>
      </c>
      <c r="S104" s="201">
        <v>0</v>
      </c>
      <c r="T104" s="202">
        <f t="shared" si="3"/>
        <v>0</v>
      </c>
      <c r="AR104" s="24" t="s">
        <v>194</v>
      </c>
      <c r="AT104" s="24" t="s">
        <v>189</v>
      </c>
      <c r="AU104" s="24" t="s">
        <v>87</v>
      </c>
      <c r="AY104" s="24" t="s">
        <v>187</v>
      </c>
      <c r="BE104" s="203">
        <f t="shared" si="4"/>
        <v>0</v>
      </c>
      <c r="BF104" s="203">
        <f t="shared" si="5"/>
        <v>0</v>
      </c>
      <c r="BG104" s="203">
        <f t="shared" si="6"/>
        <v>0</v>
      </c>
      <c r="BH104" s="203">
        <f t="shared" si="7"/>
        <v>0</v>
      </c>
      <c r="BI104" s="203">
        <f t="shared" si="8"/>
        <v>0</v>
      </c>
      <c r="BJ104" s="24" t="s">
        <v>85</v>
      </c>
      <c r="BK104" s="203">
        <f t="shared" si="9"/>
        <v>0</v>
      </c>
      <c r="BL104" s="24" t="s">
        <v>194</v>
      </c>
      <c r="BM104" s="24" t="s">
        <v>2651</v>
      </c>
    </row>
    <row r="105" spans="2:65" s="1" customFormat="1" ht="16.5" customHeight="1">
      <c r="B105" s="41"/>
      <c r="C105" s="192" t="s">
        <v>290</v>
      </c>
      <c r="D105" s="192" t="s">
        <v>189</v>
      </c>
      <c r="E105" s="193" t="s">
        <v>2652</v>
      </c>
      <c r="F105" s="194" t="s">
        <v>2653</v>
      </c>
      <c r="G105" s="195" t="s">
        <v>1450</v>
      </c>
      <c r="H105" s="196">
        <v>10</v>
      </c>
      <c r="I105" s="197"/>
      <c r="J105" s="198">
        <f t="shared" si="0"/>
        <v>0</v>
      </c>
      <c r="K105" s="194" t="s">
        <v>21</v>
      </c>
      <c r="L105" s="61"/>
      <c r="M105" s="199" t="s">
        <v>21</v>
      </c>
      <c r="N105" s="200" t="s">
        <v>48</v>
      </c>
      <c r="O105" s="42"/>
      <c r="P105" s="201">
        <f t="shared" si="1"/>
        <v>0</v>
      </c>
      <c r="Q105" s="201">
        <v>0</v>
      </c>
      <c r="R105" s="201">
        <f t="shared" si="2"/>
        <v>0</v>
      </c>
      <c r="S105" s="201">
        <v>0</v>
      </c>
      <c r="T105" s="202">
        <f t="shared" si="3"/>
        <v>0</v>
      </c>
      <c r="AR105" s="24" t="s">
        <v>194</v>
      </c>
      <c r="AT105" s="24" t="s">
        <v>189</v>
      </c>
      <c r="AU105" s="24" t="s">
        <v>87</v>
      </c>
      <c r="AY105" s="24" t="s">
        <v>187</v>
      </c>
      <c r="BE105" s="203">
        <f t="shared" si="4"/>
        <v>0</v>
      </c>
      <c r="BF105" s="203">
        <f t="shared" si="5"/>
        <v>0</v>
      </c>
      <c r="BG105" s="203">
        <f t="shared" si="6"/>
        <v>0</v>
      </c>
      <c r="BH105" s="203">
        <f t="shared" si="7"/>
        <v>0</v>
      </c>
      <c r="BI105" s="203">
        <f t="shared" si="8"/>
        <v>0</v>
      </c>
      <c r="BJ105" s="24" t="s">
        <v>85</v>
      </c>
      <c r="BK105" s="203">
        <f t="shared" si="9"/>
        <v>0</v>
      </c>
      <c r="BL105" s="24" t="s">
        <v>194</v>
      </c>
      <c r="BM105" s="24" t="s">
        <v>2654</v>
      </c>
    </row>
    <row r="106" spans="2:65" s="10" customFormat="1" ht="29.85" customHeight="1">
      <c r="B106" s="176"/>
      <c r="C106" s="177"/>
      <c r="D106" s="178" t="s">
        <v>76</v>
      </c>
      <c r="E106" s="190" t="s">
        <v>2361</v>
      </c>
      <c r="F106" s="190" t="s">
        <v>2508</v>
      </c>
      <c r="G106" s="177"/>
      <c r="H106" s="177"/>
      <c r="I106" s="180"/>
      <c r="J106" s="191">
        <f>BK106</f>
        <v>0</v>
      </c>
      <c r="K106" s="177"/>
      <c r="L106" s="182"/>
      <c r="M106" s="183"/>
      <c r="N106" s="184"/>
      <c r="O106" s="184"/>
      <c r="P106" s="185">
        <f>SUM(P107:P133)</f>
        <v>0</v>
      </c>
      <c r="Q106" s="184"/>
      <c r="R106" s="185">
        <f>SUM(R107:R133)</f>
        <v>0</v>
      </c>
      <c r="S106" s="184"/>
      <c r="T106" s="186">
        <f>SUM(T107:T133)</f>
        <v>0</v>
      </c>
      <c r="AR106" s="187" t="s">
        <v>85</v>
      </c>
      <c r="AT106" s="188" t="s">
        <v>76</v>
      </c>
      <c r="AU106" s="188" t="s">
        <v>85</v>
      </c>
      <c r="AY106" s="187" t="s">
        <v>187</v>
      </c>
      <c r="BK106" s="189">
        <f>SUM(BK107:BK133)</f>
        <v>0</v>
      </c>
    </row>
    <row r="107" spans="2:65" s="1" customFormat="1" ht="16.5" customHeight="1">
      <c r="B107" s="41"/>
      <c r="C107" s="192" t="s">
        <v>295</v>
      </c>
      <c r="D107" s="192" t="s">
        <v>189</v>
      </c>
      <c r="E107" s="193" t="s">
        <v>2655</v>
      </c>
      <c r="F107" s="194" t="s">
        <v>2656</v>
      </c>
      <c r="G107" s="195" t="s">
        <v>293</v>
      </c>
      <c r="H107" s="196">
        <v>120</v>
      </c>
      <c r="I107" s="197"/>
      <c r="J107" s="198">
        <f t="shared" ref="J107:J133" si="10">ROUND(I107*H107,2)</f>
        <v>0</v>
      </c>
      <c r="K107" s="194" t="s">
        <v>21</v>
      </c>
      <c r="L107" s="61"/>
      <c r="M107" s="199" t="s">
        <v>21</v>
      </c>
      <c r="N107" s="200" t="s">
        <v>48</v>
      </c>
      <c r="O107" s="42"/>
      <c r="P107" s="201">
        <f t="shared" ref="P107:P133" si="11">O107*H107</f>
        <v>0</v>
      </c>
      <c r="Q107" s="201">
        <v>0</v>
      </c>
      <c r="R107" s="201">
        <f t="shared" ref="R107:R133" si="12">Q107*H107</f>
        <v>0</v>
      </c>
      <c r="S107" s="201">
        <v>0</v>
      </c>
      <c r="T107" s="202">
        <f t="shared" ref="T107:T133" si="13">S107*H107</f>
        <v>0</v>
      </c>
      <c r="AR107" s="24" t="s">
        <v>194</v>
      </c>
      <c r="AT107" s="24" t="s">
        <v>189</v>
      </c>
      <c r="AU107" s="24" t="s">
        <v>87</v>
      </c>
      <c r="AY107" s="24" t="s">
        <v>187</v>
      </c>
      <c r="BE107" s="203">
        <f t="shared" ref="BE107:BE133" si="14">IF(N107="základní",J107,0)</f>
        <v>0</v>
      </c>
      <c r="BF107" s="203">
        <f t="shared" ref="BF107:BF133" si="15">IF(N107="snížená",J107,0)</f>
        <v>0</v>
      </c>
      <c r="BG107" s="203">
        <f t="shared" ref="BG107:BG133" si="16">IF(N107="zákl. přenesená",J107,0)</f>
        <v>0</v>
      </c>
      <c r="BH107" s="203">
        <f t="shared" ref="BH107:BH133" si="17">IF(N107="sníž. přenesená",J107,0)</f>
        <v>0</v>
      </c>
      <c r="BI107" s="203">
        <f t="shared" ref="BI107:BI133" si="18">IF(N107="nulová",J107,0)</f>
        <v>0</v>
      </c>
      <c r="BJ107" s="24" t="s">
        <v>85</v>
      </c>
      <c r="BK107" s="203">
        <f t="shared" ref="BK107:BK133" si="19">ROUND(I107*H107,2)</f>
        <v>0</v>
      </c>
      <c r="BL107" s="24" t="s">
        <v>194</v>
      </c>
      <c r="BM107" s="24" t="s">
        <v>2657</v>
      </c>
    </row>
    <row r="108" spans="2:65" s="1" customFormat="1" ht="25.5" customHeight="1">
      <c r="B108" s="41"/>
      <c r="C108" s="192" t="s">
        <v>301</v>
      </c>
      <c r="D108" s="192" t="s">
        <v>189</v>
      </c>
      <c r="E108" s="193" t="s">
        <v>2658</v>
      </c>
      <c r="F108" s="194" t="s">
        <v>2659</v>
      </c>
      <c r="G108" s="195" t="s">
        <v>1450</v>
      </c>
      <c r="H108" s="196">
        <v>2</v>
      </c>
      <c r="I108" s="197"/>
      <c r="J108" s="198">
        <f t="shared" si="10"/>
        <v>0</v>
      </c>
      <c r="K108" s="194" t="s">
        <v>21</v>
      </c>
      <c r="L108" s="61"/>
      <c r="M108" s="199" t="s">
        <v>21</v>
      </c>
      <c r="N108" s="200" t="s">
        <v>48</v>
      </c>
      <c r="O108" s="42"/>
      <c r="P108" s="201">
        <f t="shared" si="11"/>
        <v>0</v>
      </c>
      <c r="Q108" s="201">
        <v>0</v>
      </c>
      <c r="R108" s="201">
        <f t="shared" si="12"/>
        <v>0</v>
      </c>
      <c r="S108" s="201">
        <v>0</v>
      </c>
      <c r="T108" s="202">
        <f t="shared" si="13"/>
        <v>0</v>
      </c>
      <c r="AR108" s="24" t="s">
        <v>194</v>
      </c>
      <c r="AT108" s="24" t="s">
        <v>189</v>
      </c>
      <c r="AU108" s="24" t="s">
        <v>87</v>
      </c>
      <c r="AY108" s="24" t="s">
        <v>187</v>
      </c>
      <c r="BE108" s="203">
        <f t="shared" si="14"/>
        <v>0</v>
      </c>
      <c r="BF108" s="203">
        <f t="shared" si="15"/>
        <v>0</v>
      </c>
      <c r="BG108" s="203">
        <f t="shared" si="16"/>
        <v>0</v>
      </c>
      <c r="BH108" s="203">
        <f t="shared" si="17"/>
        <v>0</v>
      </c>
      <c r="BI108" s="203">
        <f t="shared" si="18"/>
        <v>0</v>
      </c>
      <c r="BJ108" s="24" t="s">
        <v>85</v>
      </c>
      <c r="BK108" s="203">
        <f t="shared" si="19"/>
        <v>0</v>
      </c>
      <c r="BL108" s="24" t="s">
        <v>194</v>
      </c>
      <c r="BM108" s="24" t="s">
        <v>2660</v>
      </c>
    </row>
    <row r="109" spans="2:65" s="1" customFormat="1" ht="16.5" customHeight="1">
      <c r="B109" s="41"/>
      <c r="C109" s="192" t="s">
        <v>307</v>
      </c>
      <c r="D109" s="192" t="s">
        <v>189</v>
      </c>
      <c r="E109" s="193" t="s">
        <v>2661</v>
      </c>
      <c r="F109" s="194" t="s">
        <v>2662</v>
      </c>
      <c r="G109" s="195" t="s">
        <v>1014</v>
      </c>
      <c r="H109" s="196">
        <v>1</v>
      </c>
      <c r="I109" s="197"/>
      <c r="J109" s="198">
        <f t="shared" si="10"/>
        <v>0</v>
      </c>
      <c r="K109" s="194" t="s">
        <v>21</v>
      </c>
      <c r="L109" s="61"/>
      <c r="M109" s="199" t="s">
        <v>21</v>
      </c>
      <c r="N109" s="200" t="s">
        <v>48</v>
      </c>
      <c r="O109" s="42"/>
      <c r="P109" s="201">
        <f t="shared" si="11"/>
        <v>0</v>
      </c>
      <c r="Q109" s="201">
        <v>0</v>
      </c>
      <c r="R109" s="201">
        <f t="shared" si="12"/>
        <v>0</v>
      </c>
      <c r="S109" s="201">
        <v>0</v>
      </c>
      <c r="T109" s="202">
        <f t="shared" si="13"/>
        <v>0</v>
      </c>
      <c r="AR109" s="24" t="s">
        <v>194</v>
      </c>
      <c r="AT109" s="24" t="s">
        <v>189</v>
      </c>
      <c r="AU109" s="24" t="s">
        <v>87</v>
      </c>
      <c r="AY109" s="24" t="s">
        <v>187</v>
      </c>
      <c r="BE109" s="203">
        <f t="shared" si="14"/>
        <v>0</v>
      </c>
      <c r="BF109" s="203">
        <f t="shared" si="15"/>
        <v>0</v>
      </c>
      <c r="BG109" s="203">
        <f t="shared" si="16"/>
        <v>0</v>
      </c>
      <c r="BH109" s="203">
        <f t="shared" si="17"/>
        <v>0</v>
      </c>
      <c r="BI109" s="203">
        <f t="shared" si="18"/>
        <v>0</v>
      </c>
      <c r="BJ109" s="24" t="s">
        <v>85</v>
      </c>
      <c r="BK109" s="203">
        <f t="shared" si="19"/>
        <v>0</v>
      </c>
      <c r="BL109" s="24" t="s">
        <v>194</v>
      </c>
      <c r="BM109" s="24" t="s">
        <v>2663</v>
      </c>
    </row>
    <row r="110" spans="2:65" s="1" customFormat="1" ht="16.5" customHeight="1">
      <c r="B110" s="41"/>
      <c r="C110" s="192" t="s">
        <v>312</v>
      </c>
      <c r="D110" s="192" t="s">
        <v>189</v>
      </c>
      <c r="E110" s="193" t="s">
        <v>2664</v>
      </c>
      <c r="F110" s="194" t="s">
        <v>2665</v>
      </c>
      <c r="G110" s="195" t="s">
        <v>293</v>
      </c>
      <c r="H110" s="196">
        <v>20</v>
      </c>
      <c r="I110" s="197"/>
      <c r="J110" s="198">
        <f t="shared" si="10"/>
        <v>0</v>
      </c>
      <c r="K110" s="194" t="s">
        <v>21</v>
      </c>
      <c r="L110" s="61"/>
      <c r="M110" s="199" t="s">
        <v>21</v>
      </c>
      <c r="N110" s="200" t="s">
        <v>48</v>
      </c>
      <c r="O110" s="42"/>
      <c r="P110" s="201">
        <f t="shared" si="11"/>
        <v>0</v>
      </c>
      <c r="Q110" s="201">
        <v>0</v>
      </c>
      <c r="R110" s="201">
        <f t="shared" si="12"/>
        <v>0</v>
      </c>
      <c r="S110" s="201">
        <v>0</v>
      </c>
      <c r="T110" s="202">
        <f t="shared" si="13"/>
        <v>0</v>
      </c>
      <c r="AR110" s="24" t="s">
        <v>194</v>
      </c>
      <c r="AT110" s="24" t="s">
        <v>189</v>
      </c>
      <c r="AU110" s="24" t="s">
        <v>87</v>
      </c>
      <c r="AY110" s="24" t="s">
        <v>187</v>
      </c>
      <c r="BE110" s="203">
        <f t="shared" si="14"/>
        <v>0</v>
      </c>
      <c r="BF110" s="203">
        <f t="shared" si="15"/>
        <v>0</v>
      </c>
      <c r="BG110" s="203">
        <f t="shared" si="16"/>
        <v>0</v>
      </c>
      <c r="BH110" s="203">
        <f t="shared" si="17"/>
        <v>0</v>
      </c>
      <c r="BI110" s="203">
        <f t="shared" si="18"/>
        <v>0</v>
      </c>
      <c r="BJ110" s="24" t="s">
        <v>85</v>
      </c>
      <c r="BK110" s="203">
        <f t="shared" si="19"/>
        <v>0</v>
      </c>
      <c r="BL110" s="24" t="s">
        <v>194</v>
      </c>
      <c r="BM110" s="24" t="s">
        <v>2666</v>
      </c>
    </row>
    <row r="111" spans="2:65" s="1" customFormat="1" ht="16.5" customHeight="1">
      <c r="B111" s="41"/>
      <c r="C111" s="192" t="s">
        <v>317</v>
      </c>
      <c r="D111" s="192" t="s">
        <v>189</v>
      </c>
      <c r="E111" s="193" t="s">
        <v>2667</v>
      </c>
      <c r="F111" s="194" t="s">
        <v>2668</v>
      </c>
      <c r="G111" s="195" t="s">
        <v>293</v>
      </c>
      <c r="H111" s="196">
        <v>500</v>
      </c>
      <c r="I111" s="197"/>
      <c r="J111" s="198">
        <f t="shared" si="10"/>
        <v>0</v>
      </c>
      <c r="K111" s="194" t="s">
        <v>21</v>
      </c>
      <c r="L111" s="61"/>
      <c r="M111" s="199" t="s">
        <v>21</v>
      </c>
      <c r="N111" s="200" t="s">
        <v>48</v>
      </c>
      <c r="O111" s="42"/>
      <c r="P111" s="201">
        <f t="shared" si="11"/>
        <v>0</v>
      </c>
      <c r="Q111" s="201">
        <v>0</v>
      </c>
      <c r="R111" s="201">
        <f t="shared" si="12"/>
        <v>0</v>
      </c>
      <c r="S111" s="201">
        <v>0</v>
      </c>
      <c r="T111" s="202">
        <f t="shared" si="13"/>
        <v>0</v>
      </c>
      <c r="AR111" s="24" t="s">
        <v>194</v>
      </c>
      <c r="AT111" s="24" t="s">
        <v>189</v>
      </c>
      <c r="AU111" s="24" t="s">
        <v>87</v>
      </c>
      <c r="AY111" s="24" t="s">
        <v>187</v>
      </c>
      <c r="BE111" s="203">
        <f t="shared" si="14"/>
        <v>0</v>
      </c>
      <c r="BF111" s="203">
        <f t="shared" si="15"/>
        <v>0</v>
      </c>
      <c r="BG111" s="203">
        <f t="shared" si="16"/>
        <v>0</v>
      </c>
      <c r="BH111" s="203">
        <f t="shared" si="17"/>
        <v>0</v>
      </c>
      <c r="BI111" s="203">
        <f t="shared" si="18"/>
        <v>0</v>
      </c>
      <c r="BJ111" s="24" t="s">
        <v>85</v>
      </c>
      <c r="BK111" s="203">
        <f t="shared" si="19"/>
        <v>0</v>
      </c>
      <c r="BL111" s="24" t="s">
        <v>194</v>
      </c>
      <c r="BM111" s="24" t="s">
        <v>2669</v>
      </c>
    </row>
    <row r="112" spans="2:65" s="1" customFormat="1" ht="16.5" customHeight="1">
      <c r="B112" s="41"/>
      <c r="C112" s="192" t="s">
        <v>322</v>
      </c>
      <c r="D112" s="192" t="s">
        <v>189</v>
      </c>
      <c r="E112" s="193" t="s">
        <v>2670</v>
      </c>
      <c r="F112" s="194" t="s">
        <v>2671</v>
      </c>
      <c r="G112" s="195" t="s">
        <v>1450</v>
      </c>
      <c r="H112" s="196">
        <v>1</v>
      </c>
      <c r="I112" s="197"/>
      <c r="J112" s="198">
        <f t="shared" si="10"/>
        <v>0</v>
      </c>
      <c r="K112" s="194" t="s">
        <v>21</v>
      </c>
      <c r="L112" s="61"/>
      <c r="M112" s="199" t="s">
        <v>21</v>
      </c>
      <c r="N112" s="200" t="s">
        <v>48</v>
      </c>
      <c r="O112" s="42"/>
      <c r="P112" s="201">
        <f t="shared" si="11"/>
        <v>0</v>
      </c>
      <c r="Q112" s="201">
        <v>0</v>
      </c>
      <c r="R112" s="201">
        <f t="shared" si="12"/>
        <v>0</v>
      </c>
      <c r="S112" s="201">
        <v>0</v>
      </c>
      <c r="T112" s="202">
        <f t="shared" si="13"/>
        <v>0</v>
      </c>
      <c r="AR112" s="24" t="s">
        <v>194</v>
      </c>
      <c r="AT112" s="24" t="s">
        <v>189</v>
      </c>
      <c r="AU112" s="24" t="s">
        <v>87</v>
      </c>
      <c r="AY112" s="24" t="s">
        <v>187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24" t="s">
        <v>85</v>
      </c>
      <c r="BK112" s="203">
        <f t="shared" si="19"/>
        <v>0</v>
      </c>
      <c r="BL112" s="24" t="s">
        <v>194</v>
      </c>
      <c r="BM112" s="24" t="s">
        <v>2672</v>
      </c>
    </row>
    <row r="113" spans="2:65" s="1" customFormat="1" ht="16.5" customHeight="1">
      <c r="B113" s="41"/>
      <c r="C113" s="192" t="s">
        <v>327</v>
      </c>
      <c r="D113" s="192" t="s">
        <v>189</v>
      </c>
      <c r="E113" s="193" t="s">
        <v>2673</v>
      </c>
      <c r="F113" s="194" t="s">
        <v>2674</v>
      </c>
      <c r="G113" s="195" t="s">
        <v>1450</v>
      </c>
      <c r="H113" s="196">
        <v>2</v>
      </c>
      <c r="I113" s="197"/>
      <c r="J113" s="198">
        <f t="shared" si="10"/>
        <v>0</v>
      </c>
      <c r="K113" s="194" t="s">
        <v>21</v>
      </c>
      <c r="L113" s="61"/>
      <c r="M113" s="199" t="s">
        <v>21</v>
      </c>
      <c r="N113" s="200" t="s">
        <v>48</v>
      </c>
      <c r="O113" s="42"/>
      <c r="P113" s="201">
        <f t="shared" si="11"/>
        <v>0</v>
      </c>
      <c r="Q113" s="201">
        <v>0</v>
      </c>
      <c r="R113" s="201">
        <f t="shared" si="12"/>
        <v>0</v>
      </c>
      <c r="S113" s="201">
        <v>0</v>
      </c>
      <c r="T113" s="202">
        <f t="shared" si="13"/>
        <v>0</v>
      </c>
      <c r="AR113" s="24" t="s">
        <v>194</v>
      </c>
      <c r="AT113" s="24" t="s">
        <v>189</v>
      </c>
      <c r="AU113" s="24" t="s">
        <v>87</v>
      </c>
      <c r="AY113" s="24" t="s">
        <v>187</v>
      </c>
      <c r="BE113" s="203">
        <f t="shared" si="14"/>
        <v>0</v>
      </c>
      <c r="BF113" s="203">
        <f t="shared" si="15"/>
        <v>0</v>
      </c>
      <c r="BG113" s="203">
        <f t="shared" si="16"/>
        <v>0</v>
      </c>
      <c r="BH113" s="203">
        <f t="shared" si="17"/>
        <v>0</v>
      </c>
      <c r="BI113" s="203">
        <f t="shared" si="18"/>
        <v>0</v>
      </c>
      <c r="BJ113" s="24" t="s">
        <v>85</v>
      </c>
      <c r="BK113" s="203">
        <f t="shared" si="19"/>
        <v>0</v>
      </c>
      <c r="BL113" s="24" t="s">
        <v>194</v>
      </c>
      <c r="BM113" s="24" t="s">
        <v>2675</v>
      </c>
    </row>
    <row r="114" spans="2:65" s="1" customFormat="1" ht="16.5" customHeight="1">
      <c r="B114" s="41"/>
      <c r="C114" s="192" t="s">
        <v>331</v>
      </c>
      <c r="D114" s="192" t="s">
        <v>189</v>
      </c>
      <c r="E114" s="193" t="s">
        <v>2676</v>
      </c>
      <c r="F114" s="194" t="s">
        <v>2677</v>
      </c>
      <c r="G114" s="195" t="s">
        <v>1450</v>
      </c>
      <c r="H114" s="196">
        <v>2</v>
      </c>
      <c r="I114" s="197"/>
      <c r="J114" s="198">
        <f t="shared" si="10"/>
        <v>0</v>
      </c>
      <c r="K114" s="194" t="s">
        <v>21</v>
      </c>
      <c r="L114" s="61"/>
      <c r="M114" s="199" t="s">
        <v>21</v>
      </c>
      <c r="N114" s="200" t="s">
        <v>48</v>
      </c>
      <c r="O114" s="42"/>
      <c r="P114" s="201">
        <f t="shared" si="11"/>
        <v>0</v>
      </c>
      <c r="Q114" s="201">
        <v>0</v>
      </c>
      <c r="R114" s="201">
        <f t="shared" si="12"/>
        <v>0</v>
      </c>
      <c r="S114" s="201">
        <v>0</v>
      </c>
      <c r="T114" s="202">
        <f t="shared" si="13"/>
        <v>0</v>
      </c>
      <c r="AR114" s="24" t="s">
        <v>194</v>
      </c>
      <c r="AT114" s="24" t="s">
        <v>189</v>
      </c>
      <c r="AU114" s="24" t="s">
        <v>87</v>
      </c>
      <c r="AY114" s="24" t="s">
        <v>187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24" t="s">
        <v>85</v>
      </c>
      <c r="BK114" s="203">
        <f t="shared" si="19"/>
        <v>0</v>
      </c>
      <c r="BL114" s="24" t="s">
        <v>194</v>
      </c>
      <c r="BM114" s="24" t="s">
        <v>2678</v>
      </c>
    </row>
    <row r="115" spans="2:65" s="1" customFormat="1" ht="16.5" customHeight="1">
      <c r="B115" s="41"/>
      <c r="C115" s="192" t="s">
        <v>336</v>
      </c>
      <c r="D115" s="192" t="s">
        <v>189</v>
      </c>
      <c r="E115" s="193" t="s">
        <v>2679</v>
      </c>
      <c r="F115" s="194" t="s">
        <v>2680</v>
      </c>
      <c r="G115" s="195" t="s">
        <v>1450</v>
      </c>
      <c r="H115" s="196">
        <v>4</v>
      </c>
      <c r="I115" s="197"/>
      <c r="J115" s="198">
        <f t="shared" si="10"/>
        <v>0</v>
      </c>
      <c r="K115" s="194" t="s">
        <v>21</v>
      </c>
      <c r="L115" s="61"/>
      <c r="M115" s="199" t="s">
        <v>21</v>
      </c>
      <c r="N115" s="200" t="s">
        <v>48</v>
      </c>
      <c r="O115" s="42"/>
      <c r="P115" s="201">
        <f t="shared" si="11"/>
        <v>0</v>
      </c>
      <c r="Q115" s="201">
        <v>0</v>
      </c>
      <c r="R115" s="201">
        <f t="shared" si="12"/>
        <v>0</v>
      </c>
      <c r="S115" s="201">
        <v>0</v>
      </c>
      <c r="T115" s="202">
        <f t="shared" si="13"/>
        <v>0</v>
      </c>
      <c r="AR115" s="24" t="s">
        <v>194</v>
      </c>
      <c r="AT115" s="24" t="s">
        <v>189</v>
      </c>
      <c r="AU115" s="24" t="s">
        <v>87</v>
      </c>
      <c r="AY115" s="24" t="s">
        <v>187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24" t="s">
        <v>85</v>
      </c>
      <c r="BK115" s="203">
        <f t="shared" si="19"/>
        <v>0</v>
      </c>
      <c r="BL115" s="24" t="s">
        <v>194</v>
      </c>
      <c r="BM115" s="24" t="s">
        <v>2681</v>
      </c>
    </row>
    <row r="116" spans="2:65" s="1" customFormat="1" ht="16.5" customHeight="1">
      <c r="B116" s="41"/>
      <c r="C116" s="192" t="s">
        <v>340</v>
      </c>
      <c r="D116" s="192" t="s">
        <v>189</v>
      </c>
      <c r="E116" s="193" t="s">
        <v>2682</v>
      </c>
      <c r="F116" s="194" t="s">
        <v>2683</v>
      </c>
      <c r="G116" s="195" t="s">
        <v>1450</v>
      </c>
      <c r="H116" s="196">
        <v>2</v>
      </c>
      <c r="I116" s="197"/>
      <c r="J116" s="198">
        <f t="shared" si="10"/>
        <v>0</v>
      </c>
      <c r="K116" s="194" t="s">
        <v>21</v>
      </c>
      <c r="L116" s="61"/>
      <c r="M116" s="199" t="s">
        <v>21</v>
      </c>
      <c r="N116" s="200" t="s">
        <v>48</v>
      </c>
      <c r="O116" s="42"/>
      <c r="P116" s="201">
        <f t="shared" si="11"/>
        <v>0</v>
      </c>
      <c r="Q116" s="201">
        <v>0</v>
      </c>
      <c r="R116" s="201">
        <f t="shared" si="12"/>
        <v>0</v>
      </c>
      <c r="S116" s="201">
        <v>0</v>
      </c>
      <c r="T116" s="202">
        <f t="shared" si="13"/>
        <v>0</v>
      </c>
      <c r="AR116" s="24" t="s">
        <v>194</v>
      </c>
      <c r="AT116" s="24" t="s">
        <v>189</v>
      </c>
      <c r="AU116" s="24" t="s">
        <v>87</v>
      </c>
      <c r="AY116" s="24" t="s">
        <v>187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24" t="s">
        <v>85</v>
      </c>
      <c r="BK116" s="203">
        <f t="shared" si="19"/>
        <v>0</v>
      </c>
      <c r="BL116" s="24" t="s">
        <v>194</v>
      </c>
      <c r="BM116" s="24" t="s">
        <v>2684</v>
      </c>
    </row>
    <row r="117" spans="2:65" s="1" customFormat="1" ht="16.5" customHeight="1">
      <c r="B117" s="41"/>
      <c r="C117" s="192" t="s">
        <v>344</v>
      </c>
      <c r="D117" s="192" t="s">
        <v>189</v>
      </c>
      <c r="E117" s="193" t="s">
        <v>2685</v>
      </c>
      <c r="F117" s="194" t="s">
        <v>2686</v>
      </c>
      <c r="G117" s="195" t="s">
        <v>293</v>
      </c>
      <c r="H117" s="196">
        <v>10</v>
      </c>
      <c r="I117" s="197"/>
      <c r="J117" s="198">
        <f t="shared" si="10"/>
        <v>0</v>
      </c>
      <c r="K117" s="194" t="s">
        <v>21</v>
      </c>
      <c r="L117" s="61"/>
      <c r="M117" s="199" t="s">
        <v>21</v>
      </c>
      <c r="N117" s="200" t="s">
        <v>48</v>
      </c>
      <c r="O117" s="42"/>
      <c r="P117" s="201">
        <f t="shared" si="11"/>
        <v>0</v>
      </c>
      <c r="Q117" s="201">
        <v>0</v>
      </c>
      <c r="R117" s="201">
        <f t="shared" si="12"/>
        <v>0</v>
      </c>
      <c r="S117" s="201">
        <v>0</v>
      </c>
      <c r="T117" s="202">
        <f t="shared" si="13"/>
        <v>0</v>
      </c>
      <c r="AR117" s="24" t="s">
        <v>194</v>
      </c>
      <c r="AT117" s="24" t="s">
        <v>189</v>
      </c>
      <c r="AU117" s="24" t="s">
        <v>87</v>
      </c>
      <c r="AY117" s="24" t="s">
        <v>187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24" t="s">
        <v>85</v>
      </c>
      <c r="BK117" s="203">
        <f t="shared" si="19"/>
        <v>0</v>
      </c>
      <c r="BL117" s="24" t="s">
        <v>194</v>
      </c>
      <c r="BM117" s="24" t="s">
        <v>2687</v>
      </c>
    </row>
    <row r="118" spans="2:65" s="1" customFormat="1" ht="16.5" customHeight="1">
      <c r="B118" s="41"/>
      <c r="C118" s="192" t="s">
        <v>348</v>
      </c>
      <c r="D118" s="192" t="s">
        <v>189</v>
      </c>
      <c r="E118" s="193" t="s">
        <v>2688</v>
      </c>
      <c r="F118" s="194" t="s">
        <v>2689</v>
      </c>
      <c r="G118" s="195" t="s">
        <v>293</v>
      </c>
      <c r="H118" s="196">
        <v>50</v>
      </c>
      <c r="I118" s="197"/>
      <c r="J118" s="198">
        <f t="shared" si="10"/>
        <v>0</v>
      </c>
      <c r="K118" s="194" t="s">
        <v>21</v>
      </c>
      <c r="L118" s="61"/>
      <c r="M118" s="199" t="s">
        <v>21</v>
      </c>
      <c r="N118" s="200" t="s">
        <v>48</v>
      </c>
      <c r="O118" s="42"/>
      <c r="P118" s="201">
        <f t="shared" si="11"/>
        <v>0</v>
      </c>
      <c r="Q118" s="201">
        <v>0</v>
      </c>
      <c r="R118" s="201">
        <f t="shared" si="12"/>
        <v>0</v>
      </c>
      <c r="S118" s="201">
        <v>0</v>
      </c>
      <c r="T118" s="202">
        <f t="shared" si="13"/>
        <v>0</v>
      </c>
      <c r="AR118" s="24" t="s">
        <v>194</v>
      </c>
      <c r="AT118" s="24" t="s">
        <v>189</v>
      </c>
      <c r="AU118" s="24" t="s">
        <v>87</v>
      </c>
      <c r="AY118" s="24" t="s">
        <v>187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24" t="s">
        <v>85</v>
      </c>
      <c r="BK118" s="203">
        <f t="shared" si="19"/>
        <v>0</v>
      </c>
      <c r="BL118" s="24" t="s">
        <v>194</v>
      </c>
      <c r="BM118" s="24" t="s">
        <v>2690</v>
      </c>
    </row>
    <row r="119" spans="2:65" s="1" customFormat="1" ht="16.5" customHeight="1">
      <c r="B119" s="41"/>
      <c r="C119" s="192" t="s">
        <v>353</v>
      </c>
      <c r="D119" s="192" t="s">
        <v>189</v>
      </c>
      <c r="E119" s="193" t="s">
        <v>2691</v>
      </c>
      <c r="F119" s="194" t="s">
        <v>2692</v>
      </c>
      <c r="G119" s="195" t="s">
        <v>1450</v>
      </c>
      <c r="H119" s="196">
        <v>2</v>
      </c>
      <c r="I119" s="197"/>
      <c r="J119" s="198">
        <f t="shared" si="10"/>
        <v>0</v>
      </c>
      <c r="K119" s="194" t="s">
        <v>21</v>
      </c>
      <c r="L119" s="61"/>
      <c r="M119" s="199" t="s">
        <v>21</v>
      </c>
      <c r="N119" s="200" t="s">
        <v>48</v>
      </c>
      <c r="O119" s="42"/>
      <c r="P119" s="201">
        <f t="shared" si="11"/>
        <v>0</v>
      </c>
      <c r="Q119" s="201">
        <v>0</v>
      </c>
      <c r="R119" s="201">
        <f t="shared" si="12"/>
        <v>0</v>
      </c>
      <c r="S119" s="201">
        <v>0</v>
      </c>
      <c r="T119" s="202">
        <f t="shared" si="13"/>
        <v>0</v>
      </c>
      <c r="AR119" s="24" t="s">
        <v>194</v>
      </c>
      <c r="AT119" s="24" t="s">
        <v>189</v>
      </c>
      <c r="AU119" s="24" t="s">
        <v>87</v>
      </c>
      <c r="AY119" s="24" t="s">
        <v>187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24" t="s">
        <v>85</v>
      </c>
      <c r="BK119" s="203">
        <f t="shared" si="19"/>
        <v>0</v>
      </c>
      <c r="BL119" s="24" t="s">
        <v>194</v>
      </c>
      <c r="BM119" s="24" t="s">
        <v>2693</v>
      </c>
    </row>
    <row r="120" spans="2:65" s="1" customFormat="1" ht="16.5" customHeight="1">
      <c r="B120" s="41"/>
      <c r="C120" s="192" t="s">
        <v>358</v>
      </c>
      <c r="D120" s="192" t="s">
        <v>189</v>
      </c>
      <c r="E120" s="193" t="s">
        <v>2694</v>
      </c>
      <c r="F120" s="194" t="s">
        <v>2695</v>
      </c>
      <c r="G120" s="195" t="s">
        <v>1450</v>
      </c>
      <c r="H120" s="196">
        <v>2</v>
      </c>
      <c r="I120" s="197"/>
      <c r="J120" s="198">
        <f t="shared" si="10"/>
        <v>0</v>
      </c>
      <c r="K120" s="194" t="s">
        <v>21</v>
      </c>
      <c r="L120" s="61"/>
      <c r="M120" s="199" t="s">
        <v>21</v>
      </c>
      <c r="N120" s="200" t="s">
        <v>48</v>
      </c>
      <c r="O120" s="42"/>
      <c r="P120" s="201">
        <f t="shared" si="11"/>
        <v>0</v>
      </c>
      <c r="Q120" s="201">
        <v>0</v>
      </c>
      <c r="R120" s="201">
        <f t="shared" si="12"/>
        <v>0</v>
      </c>
      <c r="S120" s="201">
        <v>0</v>
      </c>
      <c r="T120" s="202">
        <f t="shared" si="13"/>
        <v>0</v>
      </c>
      <c r="AR120" s="24" t="s">
        <v>194</v>
      </c>
      <c r="AT120" s="24" t="s">
        <v>189</v>
      </c>
      <c r="AU120" s="24" t="s">
        <v>87</v>
      </c>
      <c r="AY120" s="24" t="s">
        <v>187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24" t="s">
        <v>85</v>
      </c>
      <c r="BK120" s="203">
        <f t="shared" si="19"/>
        <v>0</v>
      </c>
      <c r="BL120" s="24" t="s">
        <v>194</v>
      </c>
      <c r="BM120" s="24" t="s">
        <v>2696</v>
      </c>
    </row>
    <row r="121" spans="2:65" s="1" customFormat="1" ht="16.5" customHeight="1">
      <c r="B121" s="41"/>
      <c r="C121" s="192" t="s">
        <v>363</v>
      </c>
      <c r="D121" s="192" t="s">
        <v>189</v>
      </c>
      <c r="E121" s="193" t="s">
        <v>2697</v>
      </c>
      <c r="F121" s="194" t="s">
        <v>2698</v>
      </c>
      <c r="G121" s="195" t="s">
        <v>1450</v>
      </c>
      <c r="H121" s="196">
        <v>2</v>
      </c>
      <c r="I121" s="197"/>
      <c r="J121" s="198">
        <f t="shared" si="10"/>
        <v>0</v>
      </c>
      <c r="K121" s="194" t="s">
        <v>21</v>
      </c>
      <c r="L121" s="61"/>
      <c r="M121" s="199" t="s">
        <v>21</v>
      </c>
      <c r="N121" s="200" t="s">
        <v>48</v>
      </c>
      <c r="O121" s="42"/>
      <c r="P121" s="201">
        <f t="shared" si="11"/>
        <v>0</v>
      </c>
      <c r="Q121" s="201">
        <v>0</v>
      </c>
      <c r="R121" s="201">
        <f t="shared" si="12"/>
        <v>0</v>
      </c>
      <c r="S121" s="201">
        <v>0</v>
      </c>
      <c r="T121" s="202">
        <f t="shared" si="13"/>
        <v>0</v>
      </c>
      <c r="AR121" s="24" t="s">
        <v>194</v>
      </c>
      <c r="AT121" s="24" t="s">
        <v>189</v>
      </c>
      <c r="AU121" s="24" t="s">
        <v>87</v>
      </c>
      <c r="AY121" s="24" t="s">
        <v>187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24" t="s">
        <v>85</v>
      </c>
      <c r="BK121" s="203">
        <f t="shared" si="19"/>
        <v>0</v>
      </c>
      <c r="BL121" s="24" t="s">
        <v>194</v>
      </c>
      <c r="BM121" s="24" t="s">
        <v>2699</v>
      </c>
    </row>
    <row r="122" spans="2:65" s="1" customFormat="1" ht="16.5" customHeight="1">
      <c r="B122" s="41"/>
      <c r="C122" s="192" t="s">
        <v>371</v>
      </c>
      <c r="D122" s="192" t="s">
        <v>189</v>
      </c>
      <c r="E122" s="193" t="s">
        <v>2700</v>
      </c>
      <c r="F122" s="194" t="s">
        <v>2701</v>
      </c>
      <c r="G122" s="195" t="s">
        <v>1450</v>
      </c>
      <c r="H122" s="196">
        <v>4</v>
      </c>
      <c r="I122" s="197"/>
      <c r="J122" s="198">
        <f t="shared" si="10"/>
        <v>0</v>
      </c>
      <c r="K122" s="194" t="s">
        <v>21</v>
      </c>
      <c r="L122" s="61"/>
      <c r="M122" s="199" t="s">
        <v>21</v>
      </c>
      <c r="N122" s="200" t="s">
        <v>48</v>
      </c>
      <c r="O122" s="42"/>
      <c r="P122" s="201">
        <f t="shared" si="11"/>
        <v>0</v>
      </c>
      <c r="Q122" s="201">
        <v>0</v>
      </c>
      <c r="R122" s="201">
        <f t="shared" si="12"/>
        <v>0</v>
      </c>
      <c r="S122" s="201">
        <v>0</v>
      </c>
      <c r="T122" s="202">
        <f t="shared" si="13"/>
        <v>0</v>
      </c>
      <c r="AR122" s="24" t="s">
        <v>194</v>
      </c>
      <c r="AT122" s="24" t="s">
        <v>189</v>
      </c>
      <c r="AU122" s="24" t="s">
        <v>87</v>
      </c>
      <c r="AY122" s="24" t="s">
        <v>187</v>
      </c>
      <c r="BE122" s="203">
        <f t="shared" si="14"/>
        <v>0</v>
      </c>
      <c r="BF122" s="203">
        <f t="shared" si="15"/>
        <v>0</v>
      </c>
      <c r="BG122" s="203">
        <f t="shared" si="16"/>
        <v>0</v>
      </c>
      <c r="BH122" s="203">
        <f t="shared" si="17"/>
        <v>0</v>
      </c>
      <c r="BI122" s="203">
        <f t="shared" si="18"/>
        <v>0</v>
      </c>
      <c r="BJ122" s="24" t="s">
        <v>85</v>
      </c>
      <c r="BK122" s="203">
        <f t="shared" si="19"/>
        <v>0</v>
      </c>
      <c r="BL122" s="24" t="s">
        <v>194</v>
      </c>
      <c r="BM122" s="24" t="s">
        <v>2702</v>
      </c>
    </row>
    <row r="123" spans="2:65" s="1" customFormat="1" ht="16.5" customHeight="1">
      <c r="B123" s="41"/>
      <c r="C123" s="192" t="s">
        <v>528</v>
      </c>
      <c r="D123" s="192" t="s">
        <v>189</v>
      </c>
      <c r="E123" s="193" t="s">
        <v>2703</v>
      </c>
      <c r="F123" s="194" t="s">
        <v>2704</v>
      </c>
      <c r="G123" s="195" t="s">
        <v>1450</v>
      </c>
      <c r="H123" s="196">
        <v>4</v>
      </c>
      <c r="I123" s="197"/>
      <c r="J123" s="198">
        <f t="shared" si="10"/>
        <v>0</v>
      </c>
      <c r="K123" s="194" t="s">
        <v>21</v>
      </c>
      <c r="L123" s="61"/>
      <c r="M123" s="199" t="s">
        <v>21</v>
      </c>
      <c r="N123" s="200" t="s">
        <v>48</v>
      </c>
      <c r="O123" s="42"/>
      <c r="P123" s="201">
        <f t="shared" si="11"/>
        <v>0</v>
      </c>
      <c r="Q123" s="201">
        <v>0</v>
      </c>
      <c r="R123" s="201">
        <f t="shared" si="12"/>
        <v>0</v>
      </c>
      <c r="S123" s="201">
        <v>0</v>
      </c>
      <c r="T123" s="202">
        <f t="shared" si="13"/>
        <v>0</v>
      </c>
      <c r="AR123" s="24" t="s">
        <v>194</v>
      </c>
      <c r="AT123" s="24" t="s">
        <v>189</v>
      </c>
      <c r="AU123" s="24" t="s">
        <v>87</v>
      </c>
      <c r="AY123" s="24" t="s">
        <v>187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24" t="s">
        <v>85</v>
      </c>
      <c r="BK123" s="203">
        <f t="shared" si="19"/>
        <v>0</v>
      </c>
      <c r="BL123" s="24" t="s">
        <v>194</v>
      </c>
      <c r="BM123" s="24" t="s">
        <v>2705</v>
      </c>
    </row>
    <row r="124" spans="2:65" s="1" customFormat="1" ht="16.5" customHeight="1">
      <c r="B124" s="41"/>
      <c r="C124" s="192" t="s">
        <v>533</v>
      </c>
      <c r="D124" s="192" t="s">
        <v>189</v>
      </c>
      <c r="E124" s="193" t="s">
        <v>2706</v>
      </c>
      <c r="F124" s="194" t="s">
        <v>2707</v>
      </c>
      <c r="G124" s="195" t="s">
        <v>1450</v>
      </c>
      <c r="H124" s="196">
        <v>4</v>
      </c>
      <c r="I124" s="197"/>
      <c r="J124" s="198">
        <f t="shared" si="10"/>
        <v>0</v>
      </c>
      <c r="K124" s="194" t="s">
        <v>21</v>
      </c>
      <c r="L124" s="61"/>
      <c r="M124" s="199" t="s">
        <v>21</v>
      </c>
      <c r="N124" s="200" t="s">
        <v>48</v>
      </c>
      <c r="O124" s="42"/>
      <c r="P124" s="201">
        <f t="shared" si="11"/>
        <v>0</v>
      </c>
      <c r="Q124" s="201">
        <v>0</v>
      </c>
      <c r="R124" s="201">
        <f t="shared" si="12"/>
        <v>0</v>
      </c>
      <c r="S124" s="201">
        <v>0</v>
      </c>
      <c r="T124" s="202">
        <f t="shared" si="13"/>
        <v>0</v>
      </c>
      <c r="AR124" s="24" t="s">
        <v>194</v>
      </c>
      <c r="AT124" s="24" t="s">
        <v>189</v>
      </c>
      <c r="AU124" s="24" t="s">
        <v>87</v>
      </c>
      <c r="AY124" s="24" t="s">
        <v>187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24" t="s">
        <v>85</v>
      </c>
      <c r="BK124" s="203">
        <f t="shared" si="19"/>
        <v>0</v>
      </c>
      <c r="BL124" s="24" t="s">
        <v>194</v>
      </c>
      <c r="BM124" s="24" t="s">
        <v>2708</v>
      </c>
    </row>
    <row r="125" spans="2:65" s="1" customFormat="1" ht="16.5" customHeight="1">
      <c r="B125" s="41"/>
      <c r="C125" s="192" t="s">
        <v>537</v>
      </c>
      <c r="D125" s="192" t="s">
        <v>189</v>
      </c>
      <c r="E125" s="193" t="s">
        <v>2709</v>
      </c>
      <c r="F125" s="194" t="s">
        <v>2710</v>
      </c>
      <c r="G125" s="195" t="s">
        <v>1450</v>
      </c>
      <c r="H125" s="196">
        <v>2</v>
      </c>
      <c r="I125" s="197"/>
      <c r="J125" s="198">
        <f t="shared" si="10"/>
        <v>0</v>
      </c>
      <c r="K125" s="194" t="s">
        <v>21</v>
      </c>
      <c r="L125" s="61"/>
      <c r="M125" s="199" t="s">
        <v>21</v>
      </c>
      <c r="N125" s="200" t="s">
        <v>48</v>
      </c>
      <c r="O125" s="42"/>
      <c r="P125" s="201">
        <f t="shared" si="11"/>
        <v>0</v>
      </c>
      <c r="Q125" s="201">
        <v>0</v>
      </c>
      <c r="R125" s="201">
        <f t="shared" si="12"/>
        <v>0</v>
      </c>
      <c r="S125" s="201">
        <v>0</v>
      </c>
      <c r="T125" s="202">
        <f t="shared" si="13"/>
        <v>0</v>
      </c>
      <c r="AR125" s="24" t="s">
        <v>194</v>
      </c>
      <c r="AT125" s="24" t="s">
        <v>189</v>
      </c>
      <c r="AU125" s="24" t="s">
        <v>87</v>
      </c>
      <c r="AY125" s="24" t="s">
        <v>187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24" t="s">
        <v>85</v>
      </c>
      <c r="BK125" s="203">
        <f t="shared" si="19"/>
        <v>0</v>
      </c>
      <c r="BL125" s="24" t="s">
        <v>194</v>
      </c>
      <c r="BM125" s="24" t="s">
        <v>2711</v>
      </c>
    </row>
    <row r="126" spans="2:65" s="1" customFormat="1" ht="16.5" customHeight="1">
      <c r="B126" s="41"/>
      <c r="C126" s="192" t="s">
        <v>542</v>
      </c>
      <c r="D126" s="192" t="s">
        <v>189</v>
      </c>
      <c r="E126" s="193" t="s">
        <v>2712</v>
      </c>
      <c r="F126" s="194" t="s">
        <v>2713</v>
      </c>
      <c r="G126" s="195" t="s">
        <v>1450</v>
      </c>
      <c r="H126" s="196">
        <v>1</v>
      </c>
      <c r="I126" s="197"/>
      <c r="J126" s="198">
        <f t="shared" si="10"/>
        <v>0</v>
      </c>
      <c r="K126" s="194" t="s">
        <v>21</v>
      </c>
      <c r="L126" s="61"/>
      <c r="M126" s="199" t="s">
        <v>21</v>
      </c>
      <c r="N126" s="200" t="s">
        <v>48</v>
      </c>
      <c r="O126" s="42"/>
      <c r="P126" s="201">
        <f t="shared" si="11"/>
        <v>0</v>
      </c>
      <c r="Q126" s="201">
        <v>0</v>
      </c>
      <c r="R126" s="201">
        <f t="shared" si="12"/>
        <v>0</v>
      </c>
      <c r="S126" s="201">
        <v>0</v>
      </c>
      <c r="T126" s="202">
        <f t="shared" si="13"/>
        <v>0</v>
      </c>
      <c r="AR126" s="24" t="s">
        <v>194</v>
      </c>
      <c r="AT126" s="24" t="s">
        <v>189</v>
      </c>
      <c r="AU126" s="24" t="s">
        <v>87</v>
      </c>
      <c r="AY126" s="24" t="s">
        <v>187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24" t="s">
        <v>85</v>
      </c>
      <c r="BK126" s="203">
        <f t="shared" si="19"/>
        <v>0</v>
      </c>
      <c r="BL126" s="24" t="s">
        <v>194</v>
      </c>
      <c r="BM126" s="24" t="s">
        <v>2714</v>
      </c>
    </row>
    <row r="127" spans="2:65" s="1" customFormat="1" ht="16.5" customHeight="1">
      <c r="B127" s="41"/>
      <c r="C127" s="192" t="s">
        <v>547</v>
      </c>
      <c r="D127" s="192" t="s">
        <v>189</v>
      </c>
      <c r="E127" s="193" t="s">
        <v>2715</v>
      </c>
      <c r="F127" s="194" t="s">
        <v>2716</v>
      </c>
      <c r="G127" s="195" t="s">
        <v>1450</v>
      </c>
      <c r="H127" s="196">
        <v>1</v>
      </c>
      <c r="I127" s="197"/>
      <c r="J127" s="198">
        <f t="shared" si="10"/>
        <v>0</v>
      </c>
      <c r="K127" s="194" t="s">
        <v>21</v>
      </c>
      <c r="L127" s="61"/>
      <c r="M127" s="199" t="s">
        <v>21</v>
      </c>
      <c r="N127" s="200" t="s">
        <v>48</v>
      </c>
      <c r="O127" s="42"/>
      <c r="P127" s="201">
        <f t="shared" si="11"/>
        <v>0</v>
      </c>
      <c r="Q127" s="201">
        <v>0</v>
      </c>
      <c r="R127" s="201">
        <f t="shared" si="12"/>
        <v>0</v>
      </c>
      <c r="S127" s="201">
        <v>0</v>
      </c>
      <c r="T127" s="202">
        <f t="shared" si="13"/>
        <v>0</v>
      </c>
      <c r="AR127" s="24" t="s">
        <v>194</v>
      </c>
      <c r="AT127" s="24" t="s">
        <v>189</v>
      </c>
      <c r="AU127" s="24" t="s">
        <v>87</v>
      </c>
      <c r="AY127" s="24" t="s">
        <v>187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24" t="s">
        <v>85</v>
      </c>
      <c r="BK127" s="203">
        <f t="shared" si="19"/>
        <v>0</v>
      </c>
      <c r="BL127" s="24" t="s">
        <v>194</v>
      </c>
      <c r="BM127" s="24" t="s">
        <v>2717</v>
      </c>
    </row>
    <row r="128" spans="2:65" s="1" customFormat="1" ht="16.5" customHeight="1">
      <c r="B128" s="41"/>
      <c r="C128" s="192" t="s">
        <v>552</v>
      </c>
      <c r="D128" s="192" t="s">
        <v>189</v>
      </c>
      <c r="E128" s="193" t="s">
        <v>2718</v>
      </c>
      <c r="F128" s="194" t="s">
        <v>2719</v>
      </c>
      <c r="G128" s="195" t="s">
        <v>293</v>
      </c>
      <c r="H128" s="196">
        <v>8</v>
      </c>
      <c r="I128" s="197"/>
      <c r="J128" s="198">
        <f t="shared" si="10"/>
        <v>0</v>
      </c>
      <c r="K128" s="194" t="s">
        <v>21</v>
      </c>
      <c r="L128" s="61"/>
      <c r="M128" s="199" t="s">
        <v>21</v>
      </c>
      <c r="N128" s="200" t="s">
        <v>48</v>
      </c>
      <c r="O128" s="42"/>
      <c r="P128" s="201">
        <f t="shared" si="11"/>
        <v>0</v>
      </c>
      <c r="Q128" s="201">
        <v>0</v>
      </c>
      <c r="R128" s="201">
        <f t="shared" si="12"/>
        <v>0</v>
      </c>
      <c r="S128" s="201">
        <v>0</v>
      </c>
      <c r="T128" s="202">
        <f t="shared" si="13"/>
        <v>0</v>
      </c>
      <c r="AR128" s="24" t="s">
        <v>194</v>
      </c>
      <c r="AT128" s="24" t="s">
        <v>189</v>
      </c>
      <c r="AU128" s="24" t="s">
        <v>87</v>
      </c>
      <c r="AY128" s="24" t="s">
        <v>187</v>
      </c>
      <c r="BE128" s="203">
        <f t="shared" si="14"/>
        <v>0</v>
      </c>
      <c r="BF128" s="203">
        <f t="shared" si="15"/>
        <v>0</v>
      </c>
      <c r="BG128" s="203">
        <f t="shared" si="16"/>
        <v>0</v>
      </c>
      <c r="BH128" s="203">
        <f t="shared" si="17"/>
        <v>0</v>
      </c>
      <c r="BI128" s="203">
        <f t="shared" si="18"/>
        <v>0</v>
      </c>
      <c r="BJ128" s="24" t="s">
        <v>85</v>
      </c>
      <c r="BK128" s="203">
        <f t="shared" si="19"/>
        <v>0</v>
      </c>
      <c r="BL128" s="24" t="s">
        <v>194</v>
      </c>
      <c r="BM128" s="24" t="s">
        <v>2720</v>
      </c>
    </row>
    <row r="129" spans="2:65" s="1" customFormat="1" ht="16.5" customHeight="1">
      <c r="B129" s="41"/>
      <c r="C129" s="192" t="s">
        <v>557</v>
      </c>
      <c r="D129" s="192" t="s">
        <v>189</v>
      </c>
      <c r="E129" s="193" t="s">
        <v>2721</v>
      </c>
      <c r="F129" s="194" t="s">
        <v>2722</v>
      </c>
      <c r="G129" s="195" t="s">
        <v>293</v>
      </c>
      <c r="H129" s="196">
        <v>20</v>
      </c>
      <c r="I129" s="197"/>
      <c r="J129" s="198">
        <f t="shared" si="10"/>
        <v>0</v>
      </c>
      <c r="K129" s="194" t="s">
        <v>21</v>
      </c>
      <c r="L129" s="61"/>
      <c r="M129" s="199" t="s">
        <v>21</v>
      </c>
      <c r="N129" s="200" t="s">
        <v>48</v>
      </c>
      <c r="O129" s="42"/>
      <c r="P129" s="201">
        <f t="shared" si="11"/>
        <v>0</v>
      </c>
      <c r="Q129" s="201">
        <v>0</v>
      </c>
      <c r="R129" s="201">
        <f t="shared" si="12"/>
        <v>0</v>
      </c>
      <c r="S129" s="201">
        <v>0</v>
      </c>
      <c r="T129" s="202">
        <f t="shared" si="13"/>
        <v>0</v>
      </c>
      <c r="AR129" s="24" t="s">
        <v>194</v>
      </c>
      <c r="AT129" s="24" t="s">
        <v>189</v>
      </c>
      <c r="AU129" s="24" t="s">
        <v>87</v>
      </c>
      <c r="AY129" s="24" t="s">
        <v>187</v>
      </c>
      <c r="BE129" s="203">
        <f t="shared" si="14"/>
        <v>0</v>
      </c>
      <c r="BF129" s="203">
        <f t="shared" si="15"/>
        <v>0</v>
      </c>
      <c r="BG129" s="203">
        <f t="shared" si="16"/>
        <v>0</v>
      </c>
      <c r="BH129" s="203">
        <f t="shared" si="17"/>
        <v>0</v>
      </c>
      <c r="BI129" s="203">
        <f t="shared" si="18"/>
        <v>0</v>
      </c>
      <c r="BJ129" s="24" t="s">
        <v>85</v>
      </c>
      <c r="BK129" s="203">
        <f t="shared" si="19"/>
        <v>0</v>
      </c>
      <c r="BL129" s="24" t="s">
        <v>194</v>
      </c>
      <c r="BM129" s="24" t="s">
        <v>2723</v>
      </c>
    </row>
    <row r="130" spans="2:65" s="1" customFormat="1" ht="16.5" customHeight="1">
      <c r="B130" s="41"/>
      <c r="C130" s="192" t="s">
        <v>562</v>
      </c>
      <c r="D130" s="192" t="s">
        <v>189</v>
      </c>
      <c r="E130" s="193" t="s">
        <v>2724</v>
      </c>
      <c r="F130" s="194" t="s">
        <v>2725</v>
      </c>
      <c r="G130" s="195" t="s">
        <v>293</v>
      </c>
      <c r="H130" s="196">
        <v>130</v>
      </c>
      <c r="I130" s="197"/>
      <c r="J130" s="198">
        <f t="shared" si="10"/>
        <v>0</v>
      </c>
      <c r="K130" s="194" t="s">
        <v>21</v>
      </c>
      <c r="L130" s="61"/>
      <c r="M130" s="199" t="s">
        <v>21</v>
      </c>
      <c r="N130" s="200" t="s">
        <v>48</v>
      </c>
      <c r="O130" s="42"/>
      <c r="P130" s="201">
        <f t="shared" si="11"/>
        <v>0</v>
      </c>
      <c r="Q130" s="201">
        <v>0</v>
      </c>
      <c r="R130" s="201">
        <f t="shared" si="12"/>
        <v>0</v>
      </c>
      <c r="S130" s="201">
        <v>0</v>
      </c>
      <c r="T130" s="202">
        <f t="shared" si="13"/>
        <v>0</v>
      </c>
      <c r="AR130" s="24" t="s">
        <v>194</v>
      </c>
      <c r="AT130" s="24" t="s">
        <v>189</v>
      </c>
      <c r="AU130" s="24" t="s">
        <v>87</v>
      </c>
      <c r="AY130" s="24" t="s">
        <v>187</v>
      </c>
      <c r="BE130" s="203">
        <f t="shared" si="14"/>
        <v>0</v>
      </c>
      <c r="BF130" s="203">
        <f t="shared" si="15"/>
        <v>0</v>
      </c>
      <c r="BG130" s="203">
        <f t="shared" si="16"/>
        <v>0</v>
      </c>
      <c r="BH130" s="203">
        <f t="shared" si="17"/>
        <v>0</v>
      </c>
      <c r="BI130" s="203">
        <f t="shared" si="18"/>
        <v>0</v>
      </c>
      <c r="BJ130" s="24" t="s">
        <v>85</v>
      </c>
      <c r="BK130" s="203">
        <f t="shared" si="19"/>
        <v>0</v>
      </c>
      <c r="BL130" s="24" t="s">
        <v>194</v>
      </c>
      <c r="BM130" s="24" t="s">
        <v>2726</v>
      </c>
    </row>
    <row r="131" spans="2:65" s="1" customFormat="1" ht="16.5" customHeight="1">
      <c r="B131" s="41"/>
      <c r="C131" s="192" t="s">
        <v>566</v>
      </c>
      <c r="D131" s="192" t="s">
        <v>189</v>
      </c>
      <c r="E131" s="193" t="s">
        <v>2727</v>
      </c>
      <c r="F131" s="194" t="s">
        <v>2728</v>
      </c>
      <c r="G131" s="195" t="s">
        <v>1450</v>
      </c>
      <c r="H131" s="196">
        <v>1</v>
      </c>
      <c r="I131" s="197"/>
      <c r="J131" s="198">
        <f t="shared" si="10"/>
        <v>0</v>
      </c>
      <c r="K131" s="194" t="s">
        <v>21</v>
      </c>
      <c r="L131" s="61"/>
      <c r="M131" s="199" t="s">
        <v>21</v>
      </c>
      <c r="N131" s="200" t="s">
        <v>48</v>
      </c>
      <c r="O131" s="42"/>
      <c r="P131" s="201">
        <f t="shared" si="11"/>
        <v>0</v>
      </c>
      <c r="Q131" s="201">
        <v>0</v>
      </c>
      <c r="R131" s="201">
        <f t="shared" si="12"/>
        <v>0</v>
      </c>
      <c r="S131" s="201">
        <v>0</v>
      </c>
      <c r="T131" s="202">
        <f t="shared" si="13"/>
        <v>0</v>
      </c>
      <c r="AR131" s="24" t="s">
        <v>194</v>
      </c>
      <c r="AT131" s="24" t="s">
        <v>189</v>
      </c>
      <c r="AU131" s="24" t="s">
        <v>87</v>
      </c>
      <c r="AY131" s="24" t="s">
        <v>187</v>
      </c>
      <c r="BE131" s="203">
        <f t="shared" si="14"/>
        <v>0</v>
      </c>
      <c r="BF131" s="203">
        <f t="shared" si="15"/>
        <v>0</v>
      </c>
      <c r="BG131" s="203">
        <f t="shared" si="16"/>
        <v>0</v>
      </c>
      <c r="BH131" s="203">
        <f t="shared" si="17"/>
        <v>0</v>
      </c>
      <c r="BI131" s="203">
        <f t="shared" si="18"/>
        <v>0</v>
      </c>
      <c r="BJ131" s="24" t="s">
        <v>85</v>
      </c>
      <c r="BK131" s="203">
        <f t="shared" si="19"/>
        <v>0</v>
      </c>
      <c r="BL131" s="24" t="s">
        <v>194</v>
      </c>
      <c r="BM131" s="24" t="s">
        <v>2729</v>
      </c>
    </row>
    <row r="132" spans="2:65" s="1" customFormat="1" ht="16.5" customHeight="1">
      <c r="B132" s="41"/>
      <c r="C132" s="192" t="s">
        <v>570</v>
      </c>
      <c r="D132" s="192" t="s">
        <v>189</v>
      </c>
      <c r="E132" s="193" t="s">
        <v>2730</v>
      </c>
      <c r="F132" s="194" t="s">
        <v>2731</v>
      </c>
      <c r="G132" s="195" t="s">
        <v>1450</v>
      </c>
      <c r="H132" s="196">
        <v>1</v>
      </c>
      <c r="I132" s="197"/>
      <c r="J132" s="198">
        <f t="shared" si="10"/>
        <v>0</v>
      </c>
      <c r="K132" s="194" t="s">
        <v>21</v>
      </c>
      <c r="L132" s="61"/>
      <c r="M132" s="199" t="s">
        <v>21</v>
      </c>
      <c r="N132" s="200" t="s">
        <v>48</v>
      </c>
      <c r="O132" s="42"/>
      <c r="P132" s="201">
        <f t="shared" si="11"/>
        <v>0</v>
      </c>
      <c r="Q132" s="201">
        <v>0</v>
      </c>
      <c r="R132" s="201">
        <f t="shared" si="12"/>
        <v>0</v>
      </c>
      <c r="S132" s="201">
        <v>0</v>
      </c>
      <c r="T132" s="202">
        <f t="shared" si="13"/>
        <v>0</v>
      </c>
      <c r="AR132" s="24" t="s">
        <v>194</v>
      </c>
      <c r="AT132" s="24" t="s">
        <v>189</v>
      </c>
      <c r="AU132" s="24" t="s">
        <v>87</v>
      </c>
      <c r="AY132" s="24" t="s">
        <v>187</v>
      </c>
      <c r="BE132" s="203">
        <f t="shared" si="14"/>
        <v>0</v>
      </c>
      <c r="BF132" s="203">
        <f t="shared" si="15"/>
        <v>0</v>
      </c>
      <c r="BG132" s="203">
        <f t="shared" si="16"/>
        <v>0</v>
      </c>
      <c r="BH132" s="203">
        <f t="shared" si="17"/>
        <v>0</v>
      </c>
      <c r="BI132" s="203">
        <f t="shared" si="18"/>
        <v>0</v>
      </c>
      <c r="BJ132" s="24" t="s">
        <v>85</v>
      </c>
      <c r="BK132" s="203">
        <f t="shared" si="19"/>
        <v>0</v>
      </c>
      <c r="BL132" s="24" t="s">
        <v>194</v>
      </c>
      <c r="BM132" s="24" t="s">
        <v>2732</v>
      </c>
    </row>
    <row r="133" spans="2:65" s="1" customFormat="1" ht="16.5" customHeight="1">
      <c r="B133" s="41"/>
      <c r="C133" s="192" t="s">
        <v>575</v>
      </c>
      <c r="D133" s="192" t="s">
        <v>189</v>
      </c>
      <c r="E133" s="193" t="s">
        <v>2733</v>
      </c>
      <c r="F133" s="194" t="s">
        <v>2734</v>
      </c>
      <c r="G133" s="195" t="s">
        <v>293</v>
      </c>
      <c r="H133" s="196">
        <v>8</v>
      </c>
      <c r="I133" s="197"/>
      <c r="J133" s="198">
        <f t="shared" si="10"/>
        <v>0</v>
      </c>
      <c r="K133" s="194" t="s">
        <v>21</v>
      </c>
      <c r="L133" s="61"/>
      <c r="M133" s="199" t="s">
        <v>21</v>
      </c>
      <c r="N133" s="200" t="s">
        <v>48</v>
      </c>
      <c r="O133" s="42"/>
      <c r="P133" s="201">
        <f t="shared" si="11"/>
        <v>0</v>
      </c>
      <c r="Q133" s="201">
        <v>0</v>
      </c>
      <c r="R133" s="201">
        <f t="shared" si="12"/>
        <v>0</v>
      </c>
      <c r="S133" s="201">
        <v>0</v>
      </c>
      <c r="T133" s="202">
        <f t="shared" si="13"/>
        <v>0</v>
      </c>
      <c r="AR133" s="24" t="s">
        <v>194</v>
      </c>
      <c r="AT133" s="24" t="s">
        <v>189</v>
      </c>
      <c r="AU133" s="24" t="s">
        <v>87</v>
      </c>
      <c r="AY133" s="24" t="s">
        <v>187</v>
      </c>
      <c r="BE133" s="203">
        <f t="shared" si="14"/>
        <v>0</v>
      </c>
      <c r="BF133" s="203">
        <f t="shared" si="15"/>
        <v>0</v>
      </c>
      <c r="BG133" s="203">
        <f t="shared" si="16"/>
        <v>0</v>
      </c>
      <c r="BH133" s="203">
        <f t="shared" si="17"/>
        <v>0</v>
      </c>
      <c r="BI133" s="203">
        <f t="shared" si="18"/>
        <v>0</v>
      </c>
      <c r="BJ133" s="24" t="s">
        <v>85</v>
      </c>
      <c r="BK133" s="203">
        <f t="shared" si="19"/>
        <v>0</v>
      </c>
      <c r="BL133" s="24" t="s">
        <v>194</v>
      </c>
      <c r="BM133" s="24" t="s">
        <v>2735</v>
      </c>
    </row>
    <row r="134" spans="2:65" s="10" customFormat="1" ht="29.85" customHeight="1">
      <c r="B134" s="176"/>
      <c r="C134" s="177"/>
      <c r="D134" s="178" t="s">
        <v>76</v>
      </c>
      <c r="E134" s="190" t="s">
        <v>1004</v>
      </c>
      <c r="F134" s="190" t="s">
        <v>1005</v>
      </c>
      <c r="G134" s="177"/>
      <c r="H134" s="177"/>
      <c r="I134" s="180"/>
      <c r="J134" s="191">
        <f>BK134</f>
        <v>0</v>
      </c>
      <c r="K134" s="177"/>
      <c r="L134" s="182"/>
      <c r="M134" s="183"/>
      <c r="N134" s="184"/>
      <c r="O134" s="184"/>
      <c r="P134" s="185">
        <f>SUM(P135:P140)</f>
        <v>0</v>
      </c>
      <c r="Q134" s="184"/>
      <c r="R134" s="185">
        <f>SUM(R135:R140)</f>
        <v>0</v>
      </c>
      <c r="S134" s="184"/>
      <c r="T134" s="186">
        <f>SUM(T135:T140)</f>
        <v>0</v>
      </c>
      <c r="AR134" s="187" t="s">
        <v>194</v>
      </c>
      <c r="AT134" s="188" t="s">
        <v>76</v>
      </c>
      <c r="AU134" s="188" t="s">
        <v>85</v>
      </c>
      <c r="AY134" s="187" t="s">
        <v>187</v>
      </c>
      <c r="BK134" s="189">
        <f>SUM(BK135:BK140)</f>
        <v>0</v>
      </c>
    </row>
    <row r="135" spans="2:65" s="1" customFormat="1" ht="16.5" customHeight="1">
      <c r="B135" s="41"/>
      <c r="C135" s="192" t="s">
        <v>580</v>
      </c>
      <c r="D135" s="192" t="s">
        <v>189</v>
      </c>
      <c r="E135" s="193" t="s">
        <v>2736</v>
      </c>
      <c r="F135" s="194" t="s">
        <v>2466</v>
      </c>
      <c r="G135" s="195" t="s">
        <v>2460</v>
      </c>
      <c r="H135" s="196">
        <v>25</v>
      </c>
      <c r="I135" s="197"/>
      <c r="J135" s="198">
        <f t="shared" ref="J135:J140" si="20">ROUND(I135*H135,2)</f>
        <v>0</v>
      </c>
      <c r="K135" s="194" t="s">
        <v>21</v>
      </c>
      <c r="L135" s="61"/>
      <c r="M135" s="199" t="s">
        <v>21</v>
      </c>
      <c r="N135" s="200" t="s">
        <v>48</v>
      </c>
      <c r="O135" s="42"/>
      <c r="P135" s="201">
        <f t="shared" ref="P135:P140" si="21">O135*H135</f>
        <v>0</v>
      </c>
      <c r="Q135" s="201">
        <v>0</v>
      </c>
      <c r="R135" s="201">
        <f t="shared" ref="R135:R140" si="22">Q135*H135</f>
        <v>0</v>
      </c>
      <c r="S135" s="201">
        <v>0</v>
      </c>
      <c r="T135" s="202">
        <f t="shared" ref="T135:T140" si="23">S135*H135</f>
        <v>0</v>
      </c>
      <c r="AR135" s="24" t="s">
        <v>194</v>
      </c>
      <c r="AT135" s="24" t="s">
        <v>189</v>
      </c>
      <c r="AU135" s="24" t="s">
        <v>87</v>
      </c>
      <c r="AY135" s="24" t="s">
        <v>187</v>
      </c>
      <c r="BE135" s="203">
        <f t="shared" ref="BE135:BE140" si="24">IF(N135="základní",J135,0)</f>
        <v>0</v>
      </c>
      <c r="BF135" s="203">
        <f t="shared" ref="BF135:BF140" si="25">IF(N135="snížená",J135,0)</f>
        <v>0</v>
      </c>
      <c r="BG135" s="203">
        <f t="shared" ref="BG135:BG140" si="26">IF(N135="zákl. přenesená",J135,0)</f>
        <v>0</v>
      </c>
      <c r="BH135" s="203">
        <f t="shared" ref="BH135:BH140" si="27">IF(N135="sníž. přenesená",J135,0)</f>
        <v>0</v>
      </c>
      <c r="BI135" s="203">
        <f t="shared" ref="BI135:BI140" si="28">IF(N135="nulová",J135,0)</f>
        <v>0</v>
      </c>
      <c r="BJ135" s="24" t="s">
        <v>85</v>
      </c>
      <c r="BK135" s="203">
        <f t="shared" ref="BK135:BK140" si="29">ROUND(I135*H135,2)</f>
        <v>0</v>
      </c>
      <c r="BL135" s="24" t="s">
        <v>194</v>
      </c>
      <c r="BM135" s="24" t="s">
        <v>2737</v>
      </c>
    </row>
    <row r="136" spans="2:65" s="1" customFormat="1" ht="16.5" customHeight="1">
      <c r="B136" s="41"/>
      <c r="C136" s="192" t="s">
        <v>585</v>
      </c>
      <c r="D136" s="192" t="s">
        <v>189</v>
      </c>
      <c r="E136" s="193" t="s">
        <v>2738</v>
      </c>
      <c r="F136" s="194" t="s">
        <v>2592</v>
      </c>
      <c r="G136" s="195" t="s">
        <v>1014</v>
      </c>
      <c r="H136" s="196">
        <v>1</v>
      </c>
      <c r="I136" s="197"/>
      <c r="J136" s="198">
        <f t="shared" si="20"/>
        <v>0</v>
      </c>
      <c r="K136" s="194" t="s">
        <v>21</v>
      </c>
      <c r="L136" s="61"/>
      <c r="M136" s="199" t="s">
        <v>21</v>
      </c>
      <c r="N136" s="200" t="s">
        <v>48</v>
      </c>
      <c r="O136" s="42"/>
      <c r="P136" s="201">
        <f t="shared" si="21"/>
        <v>0</v>
      </c>
      <c r="Q136" s="201">
        <v>0</v>
      </c>
      <c r="R136" s="201">
        <f t="shared" si="22"/>
        <v>0</v>
      </c>
      <c r="S136" s="201">
        <v>0</v>
      </c>
      <c r="T136" s="202">
        <f t="shared" si="23"/>
        <v>0</v>
      </c>
      <c r="AR136" s="24" t="s">
        <v>194</v>
      </c>
      <c r="AT136" s="24" t="s">
        <v>189</v>
      </c>
      <c r="AU136" s="24" t="s">
        <v>87</v>
      </c>
      <c r="AY136" s="24" t="s">
        <v>187</v>
      </c>
      <c r="BE136" s="203">
        <f t="shared" si="24"/>
        <v>0</v>
      </c>
      <c r="BF136" s="203">
        <f t="shared" si="25"/>
        <v>0</v>
      </c>
      <c r="BG136" s="203">
        <f t="shared" si="26"/>
        <v>0</v>
      </c>
      <c r="BH136" s="203">
        <f t="shared" si="27"/>
        <v>0</v>
      </c>
      <c r="BI136" s="203">
        <f t="shared" si="28"/>
        <v>0</v>
      </c>
      <c r="BJ136" s="24" t="s">
        <v>85</v>
      </c>
      <c r="BK136" s="203">
        <f t="shared" si="29"/>
        <v>0</v>
      </c>
      <c r="BL136" s="24" t="s">
        <v>194</v>
      </c>
      <c r="BM136" s="24" t="s">
        <v>2739</v>
      </c>
    </row>
    <row r="137" spans="2:65" s="1" customFormat="1" ht="25.5" customHeight="1">
      <c r="B137" s="41"/>
      <c r="C137" s="192" t="s">
        <v>590</v>
      </c>
      <c r="D137" s="192" t="s">
        <v>189</v>
      </c>
      <c r="E137" s="193" t="s">
        <v>1232</v>
      </c>
      <c r="F137" s="194" t="s">
        <v>1008</v>
      </c>
      <c r="G137" s="195" t="s">
        <v>192</v>
      </c>
      <c r="H137" s="196">
        <v>3</v>
      </c>
      <c r="I137" s="197"/>
      <c r="J137" s="198">
        <f t="shared" si="20"/>
        <v>0</v>
      </c>
      <c r="K137" s="194" t="s">
        <v>21</v>
      </c>
      <c r="L137" s="61"/>
      <c r="M137" s="199" t="s">
        <v>21</v>
      </c>
      <c r="N137" s="200" t="s">
        <v>48</v>
      </c>
      <c r="O137" s="42"/>
      <c r="P137" s="201">
        <f t="shared" si="21"/>
        <v>0</v>
      </c>
      <c r="Q137" s="201">
        <v>0</v>
      </c>
      <c r="R137" s="201">
        <f t="shared" si="22"/>
        <v>0</v>
      </c>
      <c r="S137" s="201">
        <v>0</v>
      </c>
      <c r="T137" s="202">
        <f t="shared" si="23"/>
        <v>0</v>
      </c>
      <c r="AR137" s="24" t="s">
        <v>1009</v>
      </c>
      <c r="AT137" s="24" t="s">
        <v>189</v>
      </c>
      <c r="AU137" s="24" t="s">
        <v>87</v>
      </c>
      <c r="AY137" s="24" t="s">
        <v>187</v>
      </c>
      <c r="BE137" s="203">
        <f t="shared" si="24"/>
        <v>0</v>
      </c>
      <c r="BF137" s="203">
        <f t="shared" si="25"/>
        <v>0</v>
      </c>
      <c r="BG137" s="203">
        <f t="shared" si="26"/>
        <v>0</v>
      </c>
      <c r="BH137" s="203">
        <f t="shared" si="27"/>
        <v>0</v>
      </c>
      <c r="BI137" s="203">
        <f t="shared" si="28"/>
        <v>0</v>
      </c>
      <c r="BJ137" s="24" t="s">
        <v>85</v>
      </c>
      <c r="BK137" s="203">
        <f t="shared" si="29"/>
        <v>0</v>
      </c>
      <c r="BL137" s="24" t="s">
        <v>1009</v>
      </c>
      <c r="BM137" s="24" t="s">
        <v>2740</v>
      </c>
    </row>
    <row r="138" spans="2:65" s="1" customFormat="1" ht="16.5" customHeight="1">
      <c r="B138" s="41"/>
      <c r="C138" s="192" t="s">
        <v>596</v>
      </c>
      <c r="D138" s="192" t="s">
        <v>189</v>
      </c>
      <c r="E138" s="193" t="s">
        <v>1012</v>
      </c>
      <c r="F138" s="194" t="s">
        <v>1013</v>
      </c>
      <c r="G138" s="195" t="s">
        <v>1014</v>
      </c>
      <c r="H138" s="196">
        <v>1</v>
      </c>
      <c r="I138" s="197"/>
      <c r="J138" s="198">
        <f t="shared" si="20"/>
        <v>0</v>
      </c>
      <c r="K138" s="194" t="s">
        <v>21</v>
      </c>
      <c r="L138" s="61"/>
      <c r="M138" s="199" t="s">
        <v>21</v>
      </c>
      <c r="N138" s="200" t="s">
        <v>48</v>
      </c>
      <c r="O138" s="42"/>
      <c r="P138" s="201">
        <f t="shared" si="21"/>
        <v>0</v>
      </c>
      <c r="Q138" s="201">
        <v>0</v>
      </c>
      <c r="R138" s="201">
        <f t="shared" si="22"/>
        <v>0</v>
      </c>
      <c r="S138" s="201">
        <v>0</v>
      </c>
      <c r="T138" s="202">
        <f t="shared" si="23"/>
        <v>0</v>
      </c>
      <c r="AR138" s="24" t="s">
        <v>1009</v>
      </c>
      <c r="AT138" s="24" t="s">
        <v>189</v>
      </c>
      <c r="AU138" s="24" t="s">
        <v>87</v>
      </c>
      <c r="AY138" s="24" t="s">
        <v>187</v>
      </c>
      <c r="BE138" s="203">
        <f t="shared" si="24"/>
        <v>0</v>
      </c>
      <c r="BF138" s="203">
        <f t="shared" si="25"/>
        <v>0</v>
      </c>
      <c r="BG138" s="203">
        <f t="shared" si="26"/>
        <v>0</v>
      </c>
      <c r="BH138" s="203">
        <f t="shared" si="27"/>
        <v>0</v>
      </c>
      <c r="BI138" s="203">
        <f t="shared" si="28"/>
        <v>0</v>
      </c>
      <c r="BJ138" s="24" t="s">
        <v>85</v>
      </c>
      <c r="BK138" s="203">
        <f t="shared" si="29"/>
        <v>0</v>
      </c>
      <c r="BL138" s="24" t="s">
        <v>1009</v>
      </c>
      <c r="BM138" s="24" t="s">
        <v>2741</v>
      </c>
    </row>
    <row r="139" spans="2:65" s="1" customFormat="1" ht="16.5" customHeight="1">
      <c r="B139" s="41"/>
      <c r="C139" s="192" t="s">
        <v>600</v>
      </c>
      <c r="D139" s="192" t="s">
        <v>189</v>
      </c>
      <c r="E139" s="193" t="s">
        <v>1017</v>
      </c>
      <c r="F139" s="194" t="s">
        <v>1018</v>
      </c>
      <c r="G139" s="195" t="s">
        <v>1014</v>
      </c>
      <c r="H139" s="196">
        <v>1</v>
      </c>
      <c r="I139" s="197"/>
      <c r="J139" s="198">
        <f t="shared" si="20"/>
        <v>0</v>
      </c>
      <c r="K139" s="194" t="s">
        <v>21</v>
      </c>
      <c r="L139" s="61"/>
      <c r="M139" s="199" t="s">
        <v>21</v>
      </c>
      <c r="N139" s="200" t="s">
        <v>48</v>
      </c>
      <c r="O139" s="42"/>
      <c r="P139" s="201">
        <f t="shared" si="21"/>
        <v>0</v>
      </c>
      <c r="Q139" s="201">
        <v>0</v>
      </c>
      <c r="R139" s="201">
        <f t="shared" si="22"/>
        <v>0</v>
      </c>
      <c r="S139" s="201">
        <v>0</v>
      </c>
      <c r="T139" s="202">
        <f t="shared" si="23"/>
        <v>0</v>
      </c>
      <c r="AR139" s="24" t="s">
        <v>1009</v>
      </c>
      <c r="AT139" s="24" t="s">
        <v>189</v>
      </c>
      <c r="AU139" s="24" t="s">
        <v>87</v>
      </c>
      <c r="AY139" s="24" t="s">
        <v>187</v>
      </c>
      <c r="BE139" s="203">
        <f t="shared" si="24"/>
        <v>0</v>
      </c>
      <c r="BF139" s="203">
        <f t="shared" si="25"/>
        <v>0</v>
      </c>
      <c r="BG139" s="203">
        <f t="shared" si="26"/>
        <v>0</v>
      </c>
      <c r="BH139" s="203">
        <f t="shared" si="27"/>
        <v>0</v>
      </c>
      <c r="BI139" s="203">
        <f t="shared" si="28"/>
        <v>0</v>
      </c>
      <c r="BJ139" s="24" t="s">
        <v>85</v>
      </c>
      <c r="BK139" s="203">
        <f t="shared" si="29"/>
        <v>0</v>
      </c>
      <c r="BL139" s="24" t="s">
        <v>1009</v>
      </c>
      <c r="BM139" s="24" t="s">
        <v>2742</v>
      </c>
    </row>
    <row r="140" spans="2:65" s="1" customFormat="1" ht="25.5" customHeight="1">
      <c r="B140" s="41"/>
      <c r="C140" s="192" t="s">
        <v>604</v>
      </c>
      <c r="D140" s="192" t="s">
        <v>189</v>
      </c>
      <c r="E140" s="193" t="s">
        <v>1021</v>
      </c>
      <c r="F140" s="194" t="s">
        <v>1022</v>
      </c>
      <c r="G140" s="195" t="s">
        <v>1014</v>
      </c>
      <c r="H140" s="196">
        <v>1</v>
      </c>
      <c r="I140" s="197"/>
      <c r="J140" s="198">
        <f t="shared" si="20"/>
        <v>0</v>
      </c>
      <c r="K140" s="194" t="s">
        <v>21</v>
      </c>
      <c r="L140" s="61"/>
      <c r="M140" s="199" t="s">
        <v>21</v>
      </c>
      <c r="N140" s="216" t="s">
        <v>48</v>
      </c>
      <c r="O140" s="217"/>
      <c r="P140" s="218">
        <f t="shared" si="21"/>
        <v>0</v>
      </c>
      <c r="Q140" s="218">
        <v>0</v>
      </c>
      <c r="R140" s="218">
        <f t="shared" si="22"/>
        <v>0</v>
      </c>
      <c r="S140" s="218">
        <v>0</v>
      </c>
      <c r="T140" s="219">
        <f t="shared" si="23"/>
        <v>0</v>
      </c>
      <c r="AR140" s="24" t="s">
        <v>1009</v>
      </c>
      <c r="AT140" s="24" t="s">
        <v>189</v>
      </c>
      <c r="AU140" s="24" t="s">
        <v>87</v>
      </c>
      <c r="AY140" s="24" t="s">
        <v>187</v>
      </c>
      <c r="BE140" s="203">
        <f t="shared" si="24"/>
        <v>0</v>
      </c>
      <c r="BF140" s="203">
        <f t="shared" si="25"/>
        <v>0</v>
      </c>
      <c r="BG140" s="203">
        <f t="shared" si="26"/>
        <v>0</v>
      </c>
      <c r="BH140" s="203">
        <f t="shared" si="27"/>
        <v>0</v>
      </c>
      <c r="BI140" s="203">
        <f t="shared" si="28"/>
        <v>0</v>
      </c>
      <c r="BJ140" s="24" t="s">
        <v>85</v>
      </c>
      <c r="BK140" s="203">
        <f t="shared" si="29"/>
        <v>0</v>
      </c>
      <c r="BL140" s="24" t="s">
        <v>1009</v>
      </c>
      <c r="BM140" s="24" t="s">
        <v>2743</v>
      </c>
    </row>
    <row r="141" spans="2:65" s="1" customFormat="1" ht="6.95" customHeight="1">
      <c r="B141" s="56"/>
      <c r="C141" s="57"/>
      <c r="D141" s="57"/>
      <c r="E141" s="57"/>
      <c r="F141" s="57"/>
      <c r="G141" s="57"/>
      <c r="H141" s="57"/>
      <c r="I141" s="139"/>
      <c r="J141" s="57"/>
      <c r="K141" s="57"/>
      <c r="L141" s="61"/>
    </row>
  </sheetData>
  <sheetProtection algorithmName="SHA-512" hashValue="gBJC0/g9VoWalpZLmFtkrhsDsoMek8J1xxf1bUzrYHD8Fq37n2JLHlajXcwUr3Jt981gRw2sZrNjlQOF/uD+BA==" saltValue="OJdKnbNwVfE8jso/+zibDxEpY3iAfKUNQLirINiAdhZVWJhe9JtHw/Dc9niDZ885f9iPSWqxy6ZugmUZPv+dDw==" spinCount="100000" sheet="1" objects="1" scenarios="1" formatColumns="0" formatRows="0" autoFilter="0"/>
  <autoFilter ref="C79:K140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126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2744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ROUND(SUM(BE81:BE139), 2)</f>
        <v>0</v>
      </c>
      <c r="G30" s="42"/>
      <c r="H30" s="42"/>
      <c r="I30" s="131">
        <v>0.21</v>
      </c>
      <c r="J30" s="130">
        <f>ROUND(ROUND((SUM(BE81:BE139)),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ROUND(SUM(BF81:BF139), 2)</f>
        <v>0</v>
      </c>
      <c r="G31" s="42"/>
      <c r="H31" s="42"/>
      <c r="I31" s="131">
        <v>0.15</v>
      </c>
      <c r="J31" s="130">
        <f>ROUND(ROUND((SUM(BF81:BF139)),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ROUND(SUM(BG81:BG139),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ROUND(SUM(BH81:BH139),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ROUND(SUM(BI81:BI139),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___405 - Elektronický zabezpečovací systém - EZS (Správa služeb hl. m. Prahy)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J81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164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47" s="8" customFormat="1" ht="19.899999999999999" customHeight="1">
      <c r="B58" s="156"/>
      <c r="C58" s="157"/>
      <c r="D58" s="158" t="s">
        <v>2476</v>
      </c>
      <c r="E58" s="159"/>
      <c r="F58" s="159"/>
      <c r="G58" s="159"/>
      <c r="H58" s="159"/>
      <c r="I58" s="160"/>
      <c r="J58" s="161">
        <f>J83</f>
        <v>0</v>
      </c>
      <c r="K58" s="162"/>
    </row>
    <row r="59" spans="2:47" s="8" customFormat="1" ht="19.899999999999999" customHeight="1">
      <c r="B59" s="156"/>
      <c r="C59" s="157"/>
      <c r="D59" s="158" t="s">
        <v>2745</v>
      </c>
      <c r="E59" s="159"/>
      <c r="F59" s="159"/>
      <c r="G59" s="159"/>
      <c r="H59" s="159"/>
      <c r="I59" s="160"/>
      <c r="J59" s="161">
        <f>J92</f>
        <v>0</v>
      </c>
      <c r="K59" s="162"/>
    </row>
    <row r="60" spans="2:47" s="8" customFormat="1" ht="19.899999999999999" customHeight="1">
      <c r="B60" s="156"/>
      <c r="C60" s="157"/>
      <c r="D60" s="158" t="s">
        <v>2746</v>
      </c>
      <c r="E60" s="159"/>
      <c r="F60" s="159"/>
      <c r="G60" s="159"/>
      <c r="H60" s="159"/>
      <c r="I60" s="160"/>
      <c r="J60" s="161">
        <f>J102</f>
        <v>0</v>
      </c>
      <c r="K60" s="162"/>
    </row>
    <row r="61" spans="2:47" s="8" customFormat="1" ht="19.899999999999999" customHeight="1">
      <c r="B61" s="156"/>
      <c r="C61" s="157"/>
      <c r="D61" s="158" t="s">
        <v>2352</v>
      </c>
      <c r="E61" s="159"/>
      <c r="F61" s="159"/>
      <c r="G61" s="159"/>
      <c r="H61" s="159"/>
      <c r="I61" s="160"/>
      <c r="J61" s="161">
        <f>J132</f>
        <v>0</v>
      </c>
      <c r="K61" s="162"/>
    </row>
    <row r="62" spans="2:47" s="1" customFormat="1" ht="21.75" customHeight="1">
      <c r="B62" s="41"/>
      <c r="C62" s="42"/>
      <c r="D62" s="42"/>
      <c r="E62" s="42"/>
      <c r="F62" s="42"/>
      <c r="G62" s="42"/>
      <c r="H62" s="42"/>
      <c r="I62" s="118"/>
      <c r="J62" s="42"/>
      <c r="K62" s="45"/>
    </row>
    <row r="63" spans="2:47" s="1" customFormat="1" ht="6.95" customHeight="1">
      <c r="B63" s="56"/>
      <c r="C63" s="57"/>
      <c r="D63" s="57"/>
      <c r="E63" s="57"/>
      <c r="F63" s="57"/>
      <c r="G63" s="57"/>
      <c r="H63" s="57"/>
      <c r="I63" s="139"/>
      <c r="J63" s="57"/>
      <c r="K63" s="58"/>
    </row>
    <row r="67" spans="2:20" s="1" customFormat="1" ht="6.95" customHeight="1">
      <c r="B67" s="59"/>
      <c r="C67" s="60"/>
      <c r="D67" s="60"/>
      <c r="E67" s="60"/>
      <c r="F67" s="60"/>
      <c r="G67" s="60"/>
      <c r="H67" s="60"/>
      <c r="I67" s="142"/>
      <c r="J67" s="60"/>
      <c r="K67" s="60"/>
      <c r="L67" s="61"/>
    </row>
    <row r="68" spans="2:20" s="1" customFormat="1" ht="36.950000000000003" customHeight="1">
      <c r="B68" s="41"/>
      <c r="C68" s="62" t="s">
        <v>171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20" s="1" customFormat="1" ht="6.95" customHeight="1">
      <c r="B69" s="41"/>
      <c r="C69" s="63"/>
      <c r="D69" s="63"/>
      <c r="E69" s="63"/>
      <c r="F69" s="63"/>
      <c r="G69" s="63"/>
      <c r="H69" s="63"/>
      <c r="I69" s="163"/>
      <c r="J69" s="63"/>
      <c r="K69" s="63"/>
      <c r="L69" s="61"/>
    </row>
    <row r="70" spans="2:20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20" s="1" customFormat="1" ht="16.5" customHeight="1">
      <c r="B71" s="41"/>
      <c r="C71" s="63"/>
      <c r="D71" s="63"/>
      <c r="E71" s="387" t="str">
        <f>E7</f>
        <v>Sdružené parkoviště Jankovcova, Praha 7</v>
      </c>
      <c r="F71" s="388"/>
      <c r="G71" s="388"/>
      <c r="H71" s="388"/>
      <c r="I71" s="163"/>
      <c r="J71" s="63"/>
      <c r="K71" s="63"/>
      <c r="L71" s="61"/>
    </row>
    <row r="72" spans="2:20" s="1" customFormat="1" ht="14.45" customHeight="1">
      <c r="B72" s="41"/>
      <c r="C72" s="65" t="s">
        <v>157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20" s="1" customFormat="1" ht="17.25" customHeight="1">
      <c r="B73" s="41"/>
      <c r="C73" s="63"/>
      <c r="D73" s="63"/>
      <c r="E73" s="362" t="str">
        <f>E9</f>
        <v>___405 - Elektronický zabezpečovací systém - EZS (Správa služeb hl. m. Prahy)</v>
      </c>
      <c r="F73" s="389"/>
      <c r="G73" s="389"/>
      <c r="H73" s="389"/>
      <c r="I73" s="163"/>
      <c r="J73" s="63"/>
      <c r="K73" s="63"/>
      <c r="L73" s="61"/>
    </row>
    <row r="74" spans="2:20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20" s="1" customFormat="1" ht="18" customHeight="1">
      <c r="B75" s="41"/>
      <c r="C75" s="65" t="s">
        <v>24</v>
      </c>
      <c r="D75" s="63"/>
      <c r="E75" s="63"/>
      <c r="F75" s="164" t="str">
        <f>F12</f>
        <v>Praha 7</v>
      </c>
      <c r="G75" s="63"/>
      <c r="H75" s="63"/>
      <c r="I75" s="165" t="s">
        <v>26</v>
      </c>
      <c r="J75" s="73" t="str">
        <f>IF(J12="","",J12)</f>
        <v>19. 3. 2018</v>
      </c>
      <c r="K75" s="63"/>
      <c r="L75" s="61"/>
    </row>
    <row r="76" spans="2:20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1" customFormat="1">
      <c r="B77" s="41"/>
      <c r="C77" s="65" t="s">
        <v>28</v>
      </c>
      <c r="D77" s="63"/>
      <c r="E77" s="63"/>
      <c r="F77" s="164" t="str">
        <f>E15</f>
        <v>Technická správa komunikací hl. m. Prahy, a.s.</v>
      </c>
      <c r="G77" s="63"/>
      <c r="H77" s="63"/>
      <c r="I77" s="165" t="s">
        <v>36</v>
      </c>
      <c r="J77" s="164" t="str">
        <f>E21</f>
        <v>Sinpps s.r.o.</v>
      </c>
      <c r="K77" s="63"/>
      <c r="L77" s="61"/>
    </row>
    <row r="78" spans="2:20" s="1" customFormat="1" ht="14.45" customHeight="1">
      <c r="B78" s="41"/>
      <c r="C78" s="65" t="s">
        <v>34</v>
      </c>
      <c r="D78" s="63"/>
      <c r="E78" s="63"/>
      <c r="F78" s="164" t="str">
        <f>IF(E18="","",E18)</f>
        <v/>
      </c>
      <c r="G78" s="63"/>
      <c r="H78" s="63"/>
      <c r="I78" s="163"/>
      <c r="J78" s="63"/>
      <c r="K78" s="63"/>
      <c r="L78" s="61"/>
    </row>
    <row r="79" spans="2:20" s="1" customFormat="1" ht="10.3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20" s="9" customFormat="1" ht="29.25" customHeight="1">
      <c r="B80" s="166"/>
      <c r="C80" s="167" t="s">
        <v>172</v>
      </c>
      <c r="D80" s="168" t="s">
        <v>62</v>
      </c>
      <c r="E80" s="168" t="s">
        <v>58</v>
      </c>
      <c r="F80" s="168" t="s">
        <v>173</v>
      </c>
      <c r="G80" s="168" t="s">
        <v>174</v>
      </c>
      <c r="H80" s="168" t="s">
        <v>175</v>
      </c>
      <c r="I80" s="169" t="s">
        <v>176</v>
      </c>
      <c r="J80" s="168" t="s">
        <v>161</v>
      </c>
      <c r="K80" s="170" t="s">
        <v>177</v>
      </c>
      <c r="L80" s="171"/>
      <c r="M80" s="81" t="s">
        <v>178</v>
      </c>
      <c r="N80" s="82" t="s">
        <v>47</v>
      </c>
      <c r="O80" s="82" t="s">
        <v>179</v>
      </c>
      <c r="P80" s="82" t="s">
        <v>180</v>
      </c>
      <c r="Q80" s="82" t="s">
        <v>181</v>
      </c>
      <c r="R80" s="82" t="s">
        <v>182</v>
      </c>
      <c r="S80" s="82" t="s">
        <v>183</v>
      </c>
      <c r="T80" s="83" t="s">
        <v>184</v>
      </c>
    </row>
    <row r="81" spans="2:65" s="1" customFormat="1" ht="29.25" customHeight="1">
      <c r="B81" s="41"/>
      <c r="C81" s="87" t="s">
        <v>162</v>
      </c>
      <c r="D81" s="63"/>
      <c r="E81" s="63"/>
      <c r="F81" s="63"/>
      <c r="G81" s="63"/>
      <c r="H81" s="63"/>
      <c r="I81" s="163"/>
      <c r="J81" s="172">
        <f>BK81</f>
        <v>0</v>
      </c>
      <c r="K81" s="63"/>
      <c r="L81" s="61"/>
      <c r="M81" s="84"/>
      <c r="N81" s="85"/>
      <c r="O81" s="85"/>
      <c r="P81" s="173">
        <f>P82</f>
        <v>0</v>
      </c>
      <c r="Q81" s="85"/>
      <c r="R81" s="173">
        <f>R82</f>
        <v>0</v>
      </c>
      <c r="S81" s="85"/>
      <c r="T81" s="174">
        <f>T82</f>
        <v>0</v>
      </c>
      <c r="AT81" s="24" t="s">
        <v>76</v>
      </c>
      <c r="AU81" s="24" t="s">
        <v>163</v>
      </c>
      <c r="BK81" s="175">
        <f>BK82</f>
        <v>0</v>
      </c>
    </row>
    <row r="82" spans="2:65" s="10" customFormat="1" ht="37.35" customHeight="1">
      <c r="B82" s="176"/>
      <c r="C82" s="177"/>
      <c r="D82" s="178" t="s">
        <v>76</v>
      </c>
      <c r="E82" s="179" t="s">
        <v>185</v>
      </c>
      <c r="F82" s="179" t="s">
        <v>186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P83+P92+P102+P132</f>
        <v>0</v>
      </c>
      <c r="Q82" s="184"/>
      <c r="R82" s="185">
        <f>R83+R92+R102+R132</f>
        <v>0</v>
      </c>
      <c r="S82" s="184"/>
      <c r="T82" s="186">
        <f>T83+T92+T102+T132</f>
        <v>0</v>
      </c>
      <c r="AR82" s="187" t="s">
        <v>85</v>
      </c>
      <c r="AT82" s="188" t="s">
        <v>76</v>
      </c>
      <c r="AU82" s="188" t="s">
        <v>77</v>
      </c>
      <c r="AY82" s="187" t="s">
        <v>187</v>
      </c>
      <c r="BK82" s="189">
        <f>BK83+BK92+BK102+BK132</f>
        <v>0</v>
      </c>
    </row>
    <row r="83" spans="2:65" s="10" customFormat="1" ht="19.899999999999999" customHeight="1">
      <c r="B83" s="176"/>
      <c r="C83" s="177"/>
      <c r="D83" s="178" t="s">
        <v>76</v>
      </c>
      <c r="E83" s="190" t="s">
        <v>2353</v>
      </c>
      <c r="F83" s="190" t="s">
        <v>2362</v>
      </c>
      <c r="G83" s="177"/>
      <c r="H83" s="177"/>
      <c r="I83" s="180"/>
      <c r="J83" s="191">
        <f>BK83</f>
        <v>0</v>
      </c>
      <c r="K83" s="177"/>
      <c r="L83" s="182"/>
      <c r="M83" s="183"/>
      <c r="N83" s="184"/>
      <c r="O83" s="184"/>
      <c r="P83" s="185">
        <f>SUM(P84:P91)</f>
        <v>0</v>
      </c>
      <c r="Q83" s="184"/>
      <c r="R83" s="185">
        <f>SUM(R84:R91)</f>
        <v>0</v>
      </c>
      <c r="S83" s="184"/>
      <c r="T83" s="186">
        <f>SUM(T84:T91)</f>
        <v>0</v>
      </c>
      <c r="AR83" s="187" t="s">
        <v>85</v>
      </c>
      <c r="AT83" s="188" t="s">
        <v>76</v>
      </c>
      <c r="AU83" s="188" t="s">
        <v>85</v>
      </c>
      <c r="AY83" s="187" t="s">
        <v>187</v>
      </c>
      <c r="BK83" s="189">
        <f>SUM(BK84:BK91)</f>
        <v>0</v>
      </c>
    </row>
    <row r="84" spans="2:65" s="1" customFormat="1" ht="25.5" customHeight="1">
      <c r="B84" s="41"/>
      <c r="C84" s="192" t="s">
        <v>85</v>
      </c>
      <c r="D84" s="192" t="s">
        <v>189</v>
      </c>
      <c r="E84" s="193" t="s">
        <v>2363</v>
      </c>
      <c r="F84" s="194" t="s">
        <v>2364</v>
      </c>
      <c r="G84" s="195" t="s">
        <v>202</v>
      </c>
      <c r="H84" s="196">
        <v>4</v>
      </c>
      <c r="I84" s="197"/>
      <c r="J84" s="198">
        <f t="shared" ref="J84:J91" si="0">ROUND(I84*H84,2)</f>
        <v>0</v>
      </c>
      <c r="K84" s="194" t="s">
        <v>21</v>
      </c>
      <c r="L84" s="61"/>
      <c r="M84" s="199" t="s">
        <v>21</v>
      </c>
      <c r="N84" s="200" t="s">
        <v>48</v>
      </c>
      <c r="O84" s="42"/>
      <c r="P84" s="201">
        <f t="shared" ref="P84:P91" si="1">O84*H84</f>
        <v>0</v>
      </c>
      <c r="Q84" s="201">
        <v>0</v>
      </c>
      <c r="R84" s="201">
        <f t="shared" ref="R84:R91" si="2">Q84*H84</f>
        <v>0</v>
      </c>
      <c r="S84" s="201">
        <v>0</v>
      </c>
      <c r="T84" s="202">
        <f t="shared" ref="T84:T91" si="3">S84*H84</f>
        <v>0</v>
      </c>
      <c r="AR84" s="24" t="s">
        <v>194</v>
      </c>
      <c r="AT84" s="24" t="s">
        <v>189</v>
      </c>
      <c r="AU84" s="24" t="s">
        <v>87</v>
      </c>
      <c r="AY84" s="24" t="s">
        <v>187</v>
      </c>
      <c r="BE84" s="203">
        <f t="shared" ref="BE84:BE91" si="4">IF(N84="základní",J84,0)</f>
        <v>0</v>
      </c>
      <c r="BF84" s="203">
        <f t="shared" ref="BF84:BF91" si="5">IF(N84="snížená",J84,0)</f>
        <v>0</v>
      </c>
      <c r="BG84" s="203">
        <f t="shared" ref="BG84:BG91" si="6">IF(N84="zákl. přenesená",J84,0)</f>
        <v>0</v>
      </c>
      <c r="BH84" s="203">
        <f t="shared" ref="BH84:BH91" si="7">IF(N84="sníž. přenesená",J84,0)</f>
        <v>0</v>
      </c>
      <c r="BI84" s="203">
        <f t="shared" ref="BI84:BI91" si="8">IF(N84="nulová",J84,0)</f>
        <v>0</v>
      </c>
      <c r="BJ84" s="24" t="s">
        <v>85</v>
      </c>
      <c r="BK84" s="203">
        <f t="shared" ref="BK84:BK91" si="9">ROUND(I84*H84,2)</f>
        <v>0</v>
      </c>
      <c r="BL84" s="24" t="s">
        <v>194</v>
      </c>
      <c r="BM84" s="24" t="s">
        <v>2747</v>
      </c>
    </row>
    <row r="85" spans="2:65" s="1" customFormat="1" ht="25.5" customHeight="1">
      <c r="B85" s="41"/>
      <c r="C85" s="192" t="s">
        <v>87</v>
      </c>
      <c r="D85" s="192" t="s">
        <v>189</v>
      </c>
      <c r="E85" s="193" t="s">
        <v>2542</v>
      </c>
      <c r="F85" s="194" t="s">
        <v>2543</v>
      </c>
      <c r="G85" s="195" t="s">
        <v>202</v>
      </c>
      <c r="H85" s="196">
        <v>4</v>
      </c>
      <c r="I85" s="197"/>
      <c r="J85" s="198">
        <f t="shared" si="0"/>
        <v>0</v>
      </c>
      <c r="K85" s="194" t="s">
        <v>21</v>
      </c>
      <c r="L85" s="61"/>
      <c r="M85" s="199" t="s">
        <v>21</v>
      </c>
      <c r="N85" s="200" t="s">
        <v>48</v>
      </c>
      <c r="O85" s="42"/>
      <c r="P85" s="201">
        <f t="shared" si="1"/>
        <v>0</v>
      </c>
      <c r="Q85" s="201">
        <v>0</v>
      </c>
      <c r="R85" s="201">
        <f t="shared" si="2"/>
        <v>0</v>
      </c>
      <c r="S85" s="201">
        <v>0</v>
      </c>
      <c r="T85" s="202">
        <f t="shared" si="3"/>
        <v>0</v>
      </c>
      <c r="AR85" s="24" t="s">
        <v>194</v>
      </c>
      <c r="AT85" s="24" t="s">
        <v>189</v>
      </c>
      <c r="AU85" s="24" t="s">
        <v>87</v>
      </c>
      <c r="AY85" s="24" t="s">
        <v>187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4" t="s">
        <v>85</v>
      </c>
      <c r="BK85" s="203">
        <f t="shared" si="9"/>
        <v>0</v>
      </c>
      <c r="BL85" s="24" t="s">
        <v>194</v>
      </c>
      <c r="BM85" s="24" t="s">
        <v>2748</v>
      </c>
    </row>
    <row r="86" spans="2:65" s="1" customFormat="1" ht="16.5" customHeight="1">
      <c r="B86" s="41"/>
      <c r="C86" s="192" t="s">
        <v>199</v>
      </c>
      <c r="D86" s="192" t="s">
        <v>189</v>
      </c>
      <c r="E86" s="193" t="s">
        <v>2369</v>
      </c>
      <c r="F86" s="194" t="s">
        <v>2370</v>
      </c>
      <c r="G86" s="195" t="s">
        <v>293</v>
      </c>
      <c r="H86" s="196">
        <v>8</v>
      </c>
      <c r="I86" s="197"/>
      <c r="J86" s="198">
        <f t="shared" si="0"/>
        <v>0</v>
      </c>
      <c r="K86" s="194" t="s">
        <v>21</v>
      </c>
      <c r="L86" s="61"/>
      <c r="M86" s="199" t="s">
        <v>21</v>
      </c>
      <c r="N86" s="200" t="s">
        <v>48</v>
      </c>
      <c r="O86" s="42"/>
      <c r="P86" s="201">
        <f t="shared" si="1"/>
        <v>0</v>
      </c>
      <c r="Q86" s="201">
        <v>0</v>
      </c>
      <c r="R86" s="201">
        <f t="shared" si="2"/>
        <v>0</v>
      </c>
      <c r="S86" s="201">
        <v>0</v>
      </c>
      <c r="T86" s="202">
        <f t="shared" si="3"/>
        <v>0</v>
      </c>
      <c r="AR86" s="24" t="s">
        <v>194</v>
      </c>
      <c r="AT86" s="24" t="s">
        <v>189</v>
      </c>
      <c r="AU86" s="24" t="s">
        <v>87</v>
      </c>
      <c r="AY86" s="24" t="s">
        <v>187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4" t="s">
        <v>85</v>
      </c>
      <c r="BK86" s="203">
        <f t="shared" si="9"/>
        <v>0</v>
      </c>
      <c r="BL86" s="24" t="s">
        <v>194</v>
      </c>
      <c r="BM86" s="24" t="s">
        <v>2749</v>
      </c>
    </row>
    <row r="87" spans="2:65" s="1" customFormat="1" ht="16.5" customHeight="1">
      <c r="B87" s="41"/>
      <c r="C87" s="192" t="s">
        <v>194</v>
      </c>
      <c r="D87" s="192" t="s">
        <v>189</v>
      </c>
      <c r="E87" s="193" t="s">
        <v>2372</v>
      </c>
      <c r="F87" s="194" t="s">
        <v>2373</v>
      </c>
      <c r="G87" s="195" t="s">
        <v>293</v>
      </c>
      <c r="H87" s="196">
        <v>8</v>
      </c>
      <c r="I87" s="197"/>
      <c r="J87" s="198">
        <f t="shared" si="0"/>
        <v>0</v>
      </c>
      <c r="K87" s="194" t="s">
        <v>21</v>
      </c>
      <c r="L87" s="61"/>
      <c r="M87" s="199" t="s">
        <v>21</v>
      </c>
      <c r="N87" s="200" t="s">
        <v>48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194</v>
      </c>
      <c r="AT87" s="24" t="s">
        <v>189</v>
      </c>
      <c r="AU87" s="24" t="s">
        <v>87</v>
      </c>
      <c r="AY87" s="24" t="s">
        <v>187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85</v>
      </c>
      <c r="BK87" s="203">
        <f t="shared" si="9"/>
        <v>0</v>
      </c>
      <c r="BL87" s="24" t="s">
        <v>194</v>
      </c>
      <c r="BM87" s="24" t="s">
        <v>2750</v>
      </c>
    </row>
    <row r="88" spans="2:65" s="1" customFormat="1" ht="25.5" customHeight="1">
      <c r="B88" s="41"/>
      <c r="C88" s="192" t="s">
        <v>207</v>
      </c>
      <c r="D88" s="192" t="s">
        <v>189</v>
      </c>
      <c r="E88" s="193" t="s">
        <v>2375</v>
      </c>
      <c r="F88" s="194" t="s">
        <v>2376</v>
      </c>
      <c r="G88" s="195" t="s">
        <v>293</v>
      </c>
      <c r="H88" s="196">
        <v>16</v>
      </c>
      <c r="I88" s="197"/>
      <c r="J88" s="198">
        <f t="shared" si="0"/>
        <v>0</v>
      </c>
      <c r="K88" s="194" t="s">
        <v>21</v>
      </c>
      <c r="L88" s="61"/>
      <c r="M88" s="199" t="s">
        <v>21</v>
      </c>
      <c r="N88" s="200" t="s">
        <v>48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194</v>
      </c>
      <c r="AT88" s="24" t="s">
        <v>189</v>
      </c>
      <c r="AU88" s="24" t="s">
        <v>87</v>
      </c>
      <c r="AY88" s="24" t="s">
        <v>187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85</v>
      </c>
      <c r="BK88" s="203">
        <f t="shared" si="9"/>
        <v>0</v>
      </c>
      <c r="BL88" s="24" t="s">
        <v>194</v>
      </c>
      <c r="BM88" s="24" t="s">
        <v>2751</v>
      </c>
    </row>
    <row r="89" spans="2:65" s="1" customFormat="1" ht="16.5" customHeight="1">
      <c r="B89" s="41"/>
      <c r="C89" s="192" t="s">
        <v>211</v>
      </c>
      <c r="D89" s="192" t="s">
        <v>189</v>
      </c>
      <c r="E89" s="193" t="s">
        <v>2387</v>
      </c>
      <c r="F89" s="194" t="s">
        <v>2388</v>
      </c>
      <c r="G89" s="195" t="s">
        <v>233</v>
      </c>
      <c r="H89" s="196">
        <v>0.5</v>
      </c>
      <c r="I89" s="197"/>
      <c r="J89" s="198">
        <f t="shared" si="0"/>
        <v>0</v>
      </c>
      <c r="K89" s="194" t="s">
        <v>21</v>
      </c>
      <c r="L89" s="61"/>
      <c r="M89" s="199" t="s">
        <v>21</v>
      </c>
      <c r="N89" s="200" t="s">
        <v>48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194</v>
      </c>
      <c r="AT89" s="24" t="s">
        <v>189</v>
      </c>
      <c r="AU89" s="24" t="s">
        <v>87</v>
      </c>
      <c r="AY89" s="24" t="s">
        <v>187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85</v>
      </c>
      <c r="BK89" s="203">
        <f t="shared" si="9"/>
        <v>0</v>
      </c>
      <c r="BL89" s="24" t="s">
        <v>194</v>
      </c>
      <c r="BM89" s="24" t="s">
        <v>2752</v>
      </c>
    </row>
    <row r="90" spans="2:65" s="1" customFormat="1" ht="16.5" customHeight="1">
      <c r="B90" s="41"/>
      <c r="C90" s="192" t="s">
        <v>215</v>
      </c>
      <c r="D90" s="192" t="s">
        <v>189</v>
      </c>
      <c r="E90" s="193" t="s">
        <v>2390</v>
      </c>
      <c r="F90" s="194" t="s">
        <v>2391</v>
      </c>
      <c r="G90" s="195" t="s">
        <v>293</v>
      </c>
      <c r="H90" s="196">
        <v>8</v>
      </c>
      <c r="I90" s="197"/>
      <c r="J90" s="198">
        <f t="shared" si="0"/>
        <v>0</v>
      </c>
      <c r="K90" s="194" t="s">
        <v>21</v>
      </c>
      <c r="L90" s="61"/>
      <c r="M90" s="199" t="s">
        <v>21</v>
      </c>
      <c r="N90" s="200" t="s">
        <v>48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194</v>
      </c>
      <c r="AT90" s="24" t="s">
        <v>189</v>
      </c>
      <c r="AU90" s="24" t="s">
        <v>87</v>
      </c>
      <c r="AY90" s="24" t="s">
        <v>187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85</v>
      </c>
      <c r="BK90" s="203">
        <f t="shared" si="9"/>
        <v>0</v>
      </c>
      <c r="BL90" s="24" t="s">
        <v>194</v>
      </c>
      <c r="BM90" s="24" t="s">
        <v>2753</v>
      </c>
    </row>
    <row r="91" spans="2:65" s="1" customFormat="1" ht="16.5" customHeight="1">
      <c r="B91" s="41"/>
      <c r="C91" s="192" t="s">
        <v>219</v>
      </c>
      <c r="D91" s="192" t="s">
        <v>189</v>
      </c>
      <c r="E91" s="193" t="s">
        <v>2393</v>
      </c>
      <c r="F91" s="194" t="s">
        <v>2394</v>
      </c>
      <c r="G91" s="195" t="s">
        <v>293</v>
      </c>
      <c r="H91" s="196">
        <v>8</v>
      </c>
      <c r="I91" s="197"/>
      <c r="J91" s="198">
        <f t="shared" si="0"/>
        <v>0</v>
      </c>
      <c r="K91" s="194" t="s">
        <v>21</v>
      </c>
      <c r="L91" s="61"/>
      <c r="M91" s="199" t="s">
        <v>21</v>
      </c>
      <c r="N91" s="200" t="s">
        <v>48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194</v>
      </c>
      <c r="AT91" s="24" t="s">
        <v>189</v>
      </c>
      <c r="AU91" s="24" t="s">
        <v>87</v>
      </c>
      <c r="AY91" s="24" t="s">
        <v>187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85</v>
      </c>
      <c r="BK91" s="203">
        <f t="shared" si="9"/>
        <v>0</v>
      </c>
      <c r="BL91" s="24" t="s">
        <v>194</v>
      </c>
      <c r="BM91" s="24" t="s">
        <v>2754</v>
      </c>
    </row>
    <row r="92" spans="2:65" s="10" customFormat="1" ht="29.85" customHeight="1">
      <c r="B92" s="176"/>
      <c r="C92" s="177"/>
      <c r="D92" s="178" t="s">
        <v>76</v>
      </c>
      <c r="E92" s="190" t="s">
        <v>2361</v>
      </c>
      <c r="F92" s="190" t="s">
        <v>2755</v>
      </c>
      <c r="G92" s="177"/>
      <c r="H92" s="177"/>
      <c r="I92" s="180"/>
      <c r="J92" s="191">
        <f>BK92</f>
        <v>0</v>
      </c>
      <c r="K92" s="177"/>
      <c r="L92" s="182"/>
      <c r="M92" s="183"/>
      <c r="N92" s="184"/>
      <c r="O92" s="184"/>
      <c r="P92" s="185">
        <f>SUM(P93:P101)</f>
        <v>0</v>
      </c>
      <c r="Q92" s="184"/>
      <c r="R92" s="185">
        <f>SUM(R93:R101)</f>
        <v>0</v>
      </c>
      <c r="S92" s="184"/>
      <c r="T92" s="186">
        <f>SUM(T93:T101)</f>
        <v>0</v>
      </c>
      <c r="AR92" s="187" t="s">
        <v>85</v>
      </c>
      <c r="AT92" s="188" t="s">
        <v>76</v>
      </c>
      <c r="AU92" s="188" t="s">
        <v>85</v>
      </c>
      <c r="AY92" s="187" t="s">
        <v>187</v>
      </c>
      <c r="BK92" s="189">
        <f>SUM(BK93:BK101)</f>
        <v>0</v>
      </c>
    </row>
    <row r="93" spans="2:65" s="1" customFormat="1" ht="16.5" customHeight="1">
      <c r="B93" s="41"/>
      <c r="C93" s="192" t="s">
        <v>225</v>
      </c>
      <c r="D93" s="192" t="s">
        <v>189</v>
      </c>
      <c r="E93" s="193" t="s">
        <v>2756</v>
      </c>
      <c r="F93" s="194" t="s">
        <v>2757</v>
      </c>
      <c r="G93" s="195" t="s">
        <v>293</v>
      </c>
      <c r="H93" s="196">
        <v>199</v>
      </c>
      <c r="I93" s="197"/>
      <c r="J93" s="198">
        <f t="shared" ref="J93:J101" si="10">ROUND(I93*H93,2)</f>
        <v>0</v>
      </c>
      <c r="K93" s="194" t="s">
        <v>21</v>
      </c>
      <c r="L93" s="61"/>
      <c r="M93" s="199" t="s">
        <v>21</v>
      </c>
      <c r="N93" s="200" t="s">
        <v>48</v>
      </c>
      <c r="O93" s="42"/>
      <c r="P93" s="201">
        <f t="shared" ref="P93:P101" si="11">O93*H93</f>
        <v>0</v>
      </c>
      <c r="Q93" s="201">
        <v>0</v>
      </c>
      <c r="R93" s="201">
        <f t="shared" ref="R93:R101" si="12">Q93*H93</f>
        <v>0</v>
      </c>
      <c r="S93" s="201">
        <v>0</v>
      </c>
      <c r="T93" s="202">
        <f t="shared" ref="T93:T101" si="13">S93*H93</f>
        <v>0</v>
      </c>
      <c r="AR93" s="24" t="s">
        <v>194</v>
      </c>
      <c r="AT93" s="24" t="s">
        <v>189</v>
      </c>
      <c r="AU93" s="24" t="s">
        <v>87</v>
      </c>
      <c r="AY93" s="24" t="s">
        <v>187</v>
      </c>
      <c r="BE93" s="203">
        <f t="shared" ref="BE93:BE101" si="14">IF(N93="základní",J93,0)</f>
        <v>0</v>
      </c>
      <c r="BF93" s="203">
        <f t="shared" ref="BF93:BF101" si="15">IF(N93="snížená",J93,0)</f>
        <v>0</v>
      </c>
      <c r="BG93" s="203">
        <f t="shared" ref="BG93:BG101" si="16">IF(N93="zákl. přenesená",J93,0)</f>
        <v>0</v>
      </c>
      <c r="BH93" s="203">
        <f t="shared" ref="BH93:BH101" si="17">IF(N93="sníž. přenesená",J93,0)</f>
        <v>0</v>
      </c>
      <c r="BI93" s="203">
        <f t="shared" ref="BI93:BI101" si="18">IF(N93="nulová",J93,0)</f>
        <v>0</v>
      </c>
      <c r="BJ93" s="24" t="s">
        <v>85</v>
      </c>
      <c r="BK93" s="203">
        <f t="shared" ref="BK93:BK101" si="19">ROUND(I93*H93,2)</f>
        <v>0</v>
      </c>
      <c r="BL93" s="24" t="s">
        <v>194</v>
      </c>
      <c r="BM93" s="24" t="s">
        <v>2758</v>
      </c>
    </row>
    <row r="94" spans="2:65" s="1" customFormat="1" ht="16.5" customHeight="1">
      <c r="B94" s="41"/>
      <c r="C94" s="192" t="s">
        <v>230</v>
      </c>
      <c r="D94" s="192" t="s">
        <v>189</v>
      </c>
      <c r="E94" s="193" t="s">
        <v>2759</v>
      </c>
      <c r="F94" s="194" t="s">
        <v>2760</v>
      </c>
      <c r="G94" s="195" t="s">
        <v>293</v>
      </c>
      <c r="H94" s="196">
        <v>181</v>
      </c>
      <c r="I94" s="197"/>
      <c r="J94" s="198">
        <f t="shared" si="10"/>
        <v>0</v>
      </c>
      <c r="K94" s="194" t="s">
        <v>21</v>
      </c>
      <c r="L94" s="61"/>
      <c r="M94" s="199" t="s">
        <v>21</v>
      </c>
      <c r="N94" s="200" t="s">
        <v>48</v>
      </c>
      <c r="O94" s="42"/>
      <c r="P94" s="201">
        <f t="shared" si="11"/>
        <v>0</v>
      </c>
      <c r="Q94" s="201">
        <v>0</v>
      </c>
      <c r="R94" s="201">
        <f t="shared" si="12"/>
        <v>0</v>
      </c>
      <c r="S94" s="201">
        <v>0</v>
      </c>
      <c r="T94" s="202">
        <f t="shared" si="13"/>
        <v>0</v>
      </c>
      <c r="AR94" s="24" t="s">
        <v>194</v>
      </c>
      <c r="AT94" s="24" t="s">
        <v>189</v>
      </c>
      <c r="AU94" s="24" t="s">
        <v>87</v>
      </c>
      <c r="AY94" s="24" t="s">
        <v>187</v>
      </c>
      <c r="BE94" s="203">
        <f t="shared" si="14"/>
        <v>0</v>
      </c>
      <c r="BF94" s="203">
        <f t="shared" si="15"/>
        <v>0</v>
      </c>
      <c r="BG94" s="203">
        <f t="shared" si="16"/>
        <v>0</v>
      </c>
      <c r="BH94" s="203">
        <f t="shared" si="17"/>
        <v>0</v>
      </c>
      <c r="BI94" s="203">
        <f t="shared" si="18"/>
        <v>0</v>
      </c>
      <c r="BJ94" s="24" t="s">
        <v>85</v>
      </c>
      <c r="BK94" s="203">
        <f t="shared" si="19"/>
        <v>0</v>
      </c>
      <c r="BL94" s="24" t="s">
        <v>194</v>
      </c>
      <c r="BM94" s="24" t="s">
        <v>2761</v>
      </c>
    </row>
    <row r="95" spans="2:65" s="1" customFormat="1" ht="16.5" customHeight="1">
      <c r="B95" s="41"/>
      <c r="C95" s="192" t="s">
        <v>236</v>
      </c>
      <c r="D95" s="192" t="s">
        <v>189</v>
      </c>
      <c r="E95" s="193" t="s">
        <v>2762</v>
      </c>
      <c r="F95" s="194" t="s">
        <v>2763</v>
      </c>
      <c r="G95" s="195" t="s">
        <v>293</v>
      </c>
      <c r="H95" s="196">
        <v>16</v>
      </c>
      <c r="I95" s="197"/>
      <c r="J95" s="198">
        <f t="shared" si="10"/>
        <v>0</v>
      </c>
      <c r="K95" s="194" t="s">
        <v>21</v>
      </c>
      <c r="L95" s="61"/>
      <c r="M95" s="199" t="s">
        <v>21</v>
      </c>
      <c r="N95" s="200" t="s">
        <v>48</v>
      </c>
      <c r="O95" s="42"/>
      <c r="P95" s="201">
        <f t="shared" si="11"/>
        <v>0</v>
      </c>
      <c r="Q95" s="201">
        <v>0</v>
      </c>
      <c r="R95" s="201">
        <f t="shared" si="12"/>
        <v>0</v>
      </c>
      <c r="S95" s="201">
        <v>0</v>
      </c>
      <c r="T95" s="202">
        <f t="shared" si="13"/>
        <v>0</v>
      </c>
      <c r="AR95" s="24" t="s">
        <v>194</v>
      </c>
      <c r="AT95" s="24" t="s">
        <v>189</v>
      </c>
      <c r="AU95" s="24" t="s">
        <v>87</v>
      </c>
      <c r="AY95" s="24" t="s">
        <v>187</v>
      </c>
      <c r="BE95" s="203">
        <f t="shared" si="14"/>
        <v>0</v>
      </c>
      <c r="BF95" s="203">
        <f t="shared" si="15"/>
        <v>0</v>
      </c>
      <c r="BG95" s="203">
        <f t="shared" si="16"/>
        <v>0</v>
      </c>
      <c r="BH95" s="203">
        <f t="shared" si="17"/>
        <v>0</v>
      </c>
      <c r="BI95" s="203">
        <f t="shared" si="18"/>
        <v>0</v>
      </c>
      <c r="BJ95" s="24" t="s">
        <v>85</v>
      </c>
      <c r="BK95" s="203">
        <f t="shared" si="19"/>
        <v>0</v>
      </c>
      <c r="BL95" s="24" t="s">
        <v>194</v>
      </c>
      <c r="BM95" s="24" t="s">
        <v>2764</v>
      </c>
    </row>
    <row r="96" spans="2:65" s="1" customFormat="1" ht="25.5" customHeight="1">
      <c r="B96" s="41"/>
      <c r="C96" s="192" t="s">
        <v>240</v>
      </c>
      <c r="D96" s="192" t="s">
        <v>189</v>
      </c>
      <c r="E96" s="193" t="s">
        <v>2765</v>
      </c>
      <c r="F96" s="194" t="s">
        <v>2766</v>
      </c>
      <c r="G96" s="195" t="s">
        <v>293</v>
      </c>
      <c r="H96" s="196">
        <v>241</v>
      </c>
      <c r="I96" s="197"/>
      <c r="J96" s="198">
        <f t="shared" si="10"/>
        <v>0</v>
      </c>
      <c r="K96" s="194" t="s">
        <v>21</v>
      </c>
      <c r="L96" s="61"/>
      <c r="M96" s="199" t="s">
        <v>21</v>
      </c>
      <c r="N96" s="200" t="s">
        <v>48</v>
      </c>
      <c r="O96" s="42"/>
      <c r="P96" s="201">
        <f t="shared" si="11"/>
        <v>0</v>
      </c>
      <c r="Q96" s="201">
        <v>0</v>
      </c>
      <c r="R96" s="201">
        <f t="shared" si="12"/>
        <v>0</v>
      </c>
      <c r="S96" s="201">
        <v>0</v>
      </c>
      <c r="T96" s="202">
        <f t="shared" si="13"/>
        <v>0</v>
      </c>
      <c r="AR96" s="24" t="s">
        <v>194</v>
      </c>
      <c r="AT96" s="24" t="s">
        <v>189</v>
      </c>
      <c r="AU96" s="24" t="s">
        <v>87</v>
      </c>
      <c r="AY96" s="24" t="s">
        <v>187</v>
      </c>
      <c r="BE96" s="203">
        <f t="shared" si="14"/>
        <v>0</v>
      </c>
      <c r="BF96" s="203">
        <f t="shared" si="15"/>
        <v>0</v>
      </c>
      <c r="BG96" s="203">
        <f t="shared" si="16"/>
        <v>0</v>
      </c>
      <c r="BH96" s="203">
        <f t="shared" si="17"/>
        <v>0</v>
      </c>
      <c r="BI96" s="203">
        <f t="shared" si="18"/>
        <v>0</v>
      </c>
      <c r="BJ96" s="24" t="s">
        <v>85</v>
      </c>
      <c r="BK96" s="203">
        <f t="shared" si="19"/>
        <v>0</v>
      </c>
      <c r="BL96" s="24" t="s">
        <v>194</v>
      </c>
      <c r="BM96" s="24" t="s">
        <v>2767</v>
      </c>
    </row>
    <row r="97" spans="2:65" s="1" customFormat="1" ht="25.5" customHeight="1">
      <c r="B97" s="41"/>
      <c r="C97" s="192" t="s">
        <v>244</v>
      </c>
      <c r="D97" s="192" t="s">
        <v>189</v>
      </c>
      <c r="E97" s="193" t="s">
        <v>2768</v>
      </c>
      <c r="F97" s="194" t="s">
        <v>2769</v>
      </c>
      <c r="G97" s="195" t="s">
        <v>293</v>
      </c>
      <c r="H97" s="196">
        <v>220</v>
      </c>
      <c r="I97" s="197"/>
      <c r="J97" s="198">
        <f t="shared" si="10"/>
        <v>0</v>
      </c>
      <c r="K97" s="194" t="s">
        <v>21</v>
      </c>
      <c r="L97" s="61"/>
      <c r="M97" s="199" t="s">
        <v>21</v>
      </c>
      <c r="N97" s="200" t="s">
        <v>48</v>
      </c>
      <c r="O97" s="42"/>
      <c r="P97" s="201">
        <f t="shared" si="11"/>
        <v>0</v>
      </c>
      <c r="Q97" s="201">
        <v>0</v>
      </c>
      <c r="R97" s="201">
        <f t="shared" si="12"/>
        <v>0</v>
      </c>
      <c r="S97" s="201">
        <v>0</v>
      </c>
      <c r="T97" s="202">
        <f t="shared" si="13"/>
        <v>0</v>
      </c>
      <c r="AR97" s="24" t="s">
        <v>194</v>
      </c>
      <c r="AT97" s="24" t="s">
        <v>189</v>
      </c>
      <c r="AU97" s="24" t="s">
        <v>87</v>
      </c>
      <c r="AY97" s="24" t="s">
        <v>187</v>
      </c>
      <c r="BE97" s="203">
        <f t="shared" si="14"/>
        <v>0</v>
      </c>
      <c r="BF97" s="203">
        <f t="shared" si="15"/>
        <v>0</v>
      </c>
      <c r="BG97" s="203">
        <f t="shared" si="16"/>
        <v>0</v>
      </c>
      <c r="BH97" s="203">
        <f t="shared" si="17"/>
        <v>0</v>
      </c>
      <c r="BI97" s="203">
        <f t="shared" si="18"/>
        <v>0</v>
      </c>
      <c r="BJ97" s="24" t="s">
        <v>85</v>
      </c>
      <c r="BK97" s="203">
        <f t="shared" si="19"/>
        <v>0</v>
      </c>
      <c r="BL97" s="24" t="s">
        <v>194</v>
      </c>
      <c r="BM97" s="24" t="s">
        <v>2770</v>
      </c>
    </row>
    <row r="98" spans="2:65" s="1" customFormat="1" ht="16.5" customHeight="1">
      <c r="B98" s="41"/>
      <c r="C98" s="192" t="s">
        <v>249</v>
      </c>
      <c r="D98" s="192" t="s">
        <v>189</v>
      </c>
      <c r="E98" s="193" t="s">
        <v>2771</v>
      </c>
      <c r="F98" s="194" t="s">
        <v>2772</v>
      </c>
      <c r="G98" s="195" t="s">
        <v>1450</v>
      </c>
      <c r="H98" s="196">
        <v>10</v>
      </c>
      <c r="I98" s="197"/>
      <c r="J98" s="198">
        <f t="shared" si="10"/>
        <v>0</v>
      </c>
      <c r="K98" s="194" t="s">
        <v>21</v>
      </c>
      <c r="L98" s="61"/>
      <c r="M98" s="199" t="s">
        <v>21</v>
      </c>
      <c r="N98" s="200" t="s">
        <v>48</v>
      </c>
      <c r="O98" s="42"/>
      <c r="P98" s="201">
        <f t="shared" si="11"/>
        <v>0</v>
      </c>
      <c r="Q98" s="201">
        <v>0</v>
      </c>
      <c r="R98" s="201">
        <f t="shared" si="12"/>
        <v>0</v>
      </c>
      <c r="S98" s="201">
        <v>0</v>
      </c>
      <c r="T98" s="202">
        <f t="shared" si="13"/>
        <v>0</v>
      </c>
      <c r="AR98" s="24" t="s">
        <v>194</v>
      </c>
      <c r="AT98" s="24" t="s">
        <v>189</v>
      </c>
      <c r="AU98" s="24" t="s">
        <v>87</v>
      </c>
      <c r="AY98" s="24" t="s">
        <v>187</v>
      </c>
      <c r="BE98" s="203">
        <f t="shared" si="14"/>
        <v>0</v>
      </c>
      <c r="BF98" s="203">
        <f t="shared" si="15"/>
        <v>0</v>
      </c>
      <c r="BG98" s="203">
        <f t="shared" si="16"/>
        <v>0</v>
      </c>
      <c r="BH98" s="203">
        <f t="shared" si="17"/>
        <v>0</v>
      </c>
      <c r="BI98" s="203">
        <f t="shared" si="18"/>
        <v>0</v>
      </c>
      <c r="BJ98" s="24" t="s">
        <v>85</v>
      </c>
      <c r="BK98" s="203">
        <f t="shared" si="19"/>
        <v>0</v>
      </c>
      <c r="BL98" s="24" t="s">
        <v>194</v>
      </c>
      <c r="BM98" s="24" t="s">
        <v>2773</v>
      </c>
    </row>
    <row r="99" spans="2:65" s="1" customFormat="1" ht="16.5" customHeight="1">
      <c r="B99" s="41"/>
      <c r="C99" s="192" t="s">
        <v>10</v>
      </c>
      <c r="D99" s="192" t="s">
        <v>189</v>
      </c>
      <c r="E99" s="193" t="s">
        <v>2774</v>
      </c>
      <c r="F99" s="194" t="s">
        <v>2775</v>
      </c>
      <c r="G99" s="195" t="s">
        <v>1450</v>
      </c>
      <c r="H99" s="196">
        <v>10</v>
      </c>
      <c r="I99" s="197"/>
      <c r="J99" s="198">
        <f t="shared" si="10"/>
        <v>0</v>
      </c>
      <c r="K99" s="194" t="s">
        <v>21</v>
      </c>
      <c r="L99" s="61"/>
      <c r="M99" s="199" t="s">
        <v>21</v>
      </c>
      <c r="N99" s="200" t="s">
        <v>48</v>
      </c>
      <c r="O99" s="42"/>
      <c r="P99" s="201">
        <f t="shared" si="11"/>
        <v>0</v>
      </c>
      <c r="Q99" s="201">
        <v>0</v>
      </c>
      <c r="R99" s="201">
        <f t="shared" si="12"/>
        <v>0</v>
      </c>
      <c r="S99" s="201">
        <v>0</v>
      </c>
      <c r="T99" s="202">
        <f t="shared" si="13"/>
        <v>0</v>
      </c>
      <c r="AR99" s="24" t="s">
        <v>194</v>
      </c>
      <c r="AT99" s="24" t="s">
        <v>189</v>
      </c>
      <c r="AU99" s="24" t="s">
        <v>87</v>
      </c>
      <c r="AY99" s="24" t="s">
        <v>187</v>
      </c>
      <c r="BE99" s="203">
        <f t="shared" si="14"/>
        <v>0</v>
      </c>
      <c r="BF99" s="203">
        <f t="shared" si="15"/>
        <v>0</v>
      </c>
      <c r="BG99" s="203">
        <f t="shared" si="16"/>
        <v>0</v>
      </c>
      <c r="BH99" s="203">
        <f t="shared" si="17"/>
        <v>0</v>
      </c>
      <c r="BI99" s="203">
        <f t="shared" si="18"/>
        <v>0</v>
      </c>
      <c r="BJ99" s="24" t="s">
        <v>85</v>
      </c>
      <c r="BK99" s="203">
        <f t="shared" si="19"/>
        <v>0</v>
      </c>
      <c r="BL99" s="24" t="s">
        <v>194</v>
      </c>
      <c r="BM99" s="24" t="s">
        <v>2776</v>
      </c>
    </row>
    <row r="100" spans="2:65" s="1" customFormat="1" ht="16.5" customHeight="1">
      <c r="B100" s="41"/>
      <c r="C100" s="192" t="s">
        <v>259</v>
      </c>
      <c r="D100" s="192" t="s">
        <v>189</v>
      </c>
      <c r="E100" s="193" t="s">
        <v>2777</v>
      </c>
      <c r="F100" s="194" t="s">
        <v>2778</v>
      </c>
      <c r="G100" s="195" t="s">
        <v>1450</v>
      </c>
      <c r="H100" s="196">
        <v>10</v>
      </c>
      <c r="I100" s="197"/>
      <c r="J100" s="198">
        <f t="shared" si="10"/>
        <v>0</v>
      </c>
      <c r="K100" s="194" t="s">
        <v>21</v>
      </c>
      <c r="L100" s="61"/>
      <c r="M100" s="199" t="s">
        <v>21</v>
      </c>
      <c r="N100" s="200" t="s">
        <v>48</v>
      </c>
      <c r="O100" s="42"/>
      <c r="P100" s="201">
        <f t="shared" si="11"/>
        <v>0</v>
      </c>
      <c r="Q100" s="201">
        <v>0</v>
      </c>
      <c r="R100" s="201">
        <f t="shared" si="12"/>
        <v>0</v>
      </c>
      <c r="S100" s="201">
        <v>0</v>
      </c>
      <c r="T100" s="202">
        <f t="shared" si="13"/>
        <v>0</v>
      </c>
      <c r="AR100" s="24" t="s">
        <v>194</v>
      </c>
      <c r="AT100" s="24" t="s">
        <v>189</v>
      </c>
      <c r="AU100" s="24" t="s">
        <v>87</v>
      </c>
      <c r="AY100" s="24" t="s">
        <v>187</v>
      </c>
      <c r="BE100" s="203">
        <f t="shared" si="14"/>
        <v>0</v>
      </c>
      <c r="BF100" s="203">
        <f t="shared" si="15"/>
        <v>0</v>
      </c>
      <c r="BG100" s="203">
        <f t="shared" si="16"/>
        <v>0</v>
      </c>
      <c r="BH100" s="203">
        <f t="shared" si="17"/>
        <v>0</v>
      </c>
      <c r="BI100" s="203">
        <f t="shared" si="18"/>
        <v>0</v>
      </c>
      <c r="BJ100" s="24" t="s">
        <v>85</v>
      </c>
      <c r="BK100" s="203">
        <f t="shared" si="19"/>
        <v>0</v>
      </c>
      <c r="BL100" s="24" t="s">
        <v>194</v>
      </c>
      <c r="BM100" s="24" t="s">
        <v>2779</v>
      </c>
    </row>
    <row r="101" spans="2:65" s="1" customFormat="1" ht="25.5" customHeight="1">
      <c r="B101" s="41"/>
      <c r="C101" s="192" t="s">
        <v>264</v>
      </c>
      <c r="D101" s="192" t="s">
        <v>189</v>
      </c>
      <c r="E101" s="193" t="s">
        <v>2780</v>
      </c>
      <c r="F101" s="194" t="s">
        <v>2781</v>
      </c>
      <c r="G101" s="195" t="s">
        <v>1014</v>
      </c>
      <c r="H101" s="196">
        <v>1</v>
      </c>
      <c r="I101" s="197"/>
      <c r="J101" s="198">
        <f t="shared" si="10"/>
        <v>0</v>
      </c>
      <c r="K101" s="194" t="s">
        <v>21</v>
      </c>
      <c r="L101" s="61"/>
      <c r="M101" s="199" t="s">
        <v>21</v>
      </c>
      <c r="N101" s="200" t="s">
        <v>48</v>
      </c>
      <c r="O101" s="42"/>
      <c r="P101" s="201">
        <f t="shared" si="11"/>
        <v>0</v>
      </c>
      <c r="Q101" s="201">
        <v>0</v>
      </c>
      <c r="R101" s="201">
        <f t="shared" si="12"/>
        <v>0</v>
      </c>
      <c r="S101" s="201">
        <v>0</v>
      </c>
      <c r="T101" s="202">
        <f t="shared" si="13"/>
        <v>0</v>
      </c>
      <c r="AR101" s="24" t="s">
        <v>194</v>
      </c>
      <c r="AT101" s="24" t="s">
        <v>189</v>
      </c>
      <c r="AU101" s="24" t="s">
        <v>87</v>
      </c>
      <c r="AY101" s="24" t="s">
        <v>187</v>
      </c>
      <c r="BE101" s="203">
        <f t="shared" si="14"/>
        <v>0</v>
      </c>
      <c r="BF101" s="203">
        <f t="shared" si="15"/>
        <v>0</v>
      </c>
      <c r="BG101" s="203">
        <f t="shared" si="16"/>
        <v>0</v>
      </c>
      <c r="BH101" s="203">
        <f t="shared" si="17"/>
        <v>0</v>
      </c>
      <c r="BI101" s="203">
        <f t="shared" si="18"/>
        <v>0</v>
      </c>
      <c r="BJ101" s="24" t="s">
        <v>85</v>
      </c>
      <c r="BK101" s="203">
        <f t="shared" si="19"/>
        <v>0</v>
      </c>
      <c r="BL101" s="24" t="s">
        <v>194</v>
      </c>
      <c r="BM101" s="24" t="s">
        <v>2782</v>
      </c>
    </row>
    <row r="102" spans="2:65" s="10" customFormat="1" ht="29.85" customHeight="1">
      <c r="B102" s="176"/>
      <c r="C102" s="177"/>
      <c r="D102" s="178" t="s">
        <v>76</v>
      </c>
      <c r="E102" s="190" t="s">
        <v>2396</v>
      </c>
      <c r="F102" s="190" t="s">
        <v>2783</v>
      </c>
      <c r="G102" s="177"/>
      <c r="H102" s="177"/>
      <c r="I102" s="180"/>
      <c r="J102" s="191">
        <f>BK102</f>
        <v>0</v>
      </c>
      <c r="K102" s="177"/>
      <c r="L102" s="182"/>
      <c r="M102" s="183"/>
      <c r="N102" s="184"/>
      <c r="O102" s="184"/>
      <c r="P102" s="185">
        <f>SUM(P103:P131)</f>
        <v>0</v>
      </c>
      <c r="Q102" s="184"/>
      <c r="R102" s="185">
        <f>SUM(R103:R131)</f>
        <v>0</v>
      </c>
      <c r="S102" s="184"/>
      <c r="T102" s="186">
        <f>SUM(T103:T131)</f>
        <v>0</v>
      </c>
      <c r="AR102" s="187" t="s">
        <v>85</v>
      </c>
      <c r="AT102" s="188" t="s">
        <v>76</v>
      </c>
      <c r="AU102" s="188" t="s">
        <v>85</v>
      </c>
      <c r="AY102" s="187" t="s">
        <v>187</v>
      </c>
      <c r="BK102" s="189">
        <f>SUM(BK103:BK131)</f>
        <v>0</v>
      </c>
    </row>
    <row r="103" spans="2:65" s="1" customFormat="1" ht="51" customHeight="1">
      <c r="B103" s="41"/>
      <c r="C103" s="192" t="s">
        <v>269</v>
      </c>
      <c r="D103" s="192" t="s">
        <v>189</v>
      </c>
      <c r="E103" s="193" t="s">
        <v>2784</v>
      </c>
      <c r="F103" s="194" t="s">
        <v>2785</v>
      </c>
      <c r="G103" s="195" t="s">
        <v>1450</v>
      </c>
      <c r="H103" s="196">
        <v>1</v>
      </c>
      <c r="I103" s="197"/>
      <c r="J103" s="198">
        <f t="shared" ref="J103:J131" si="20">ROUND(I103*H103,2)</f>
        <v>0</v>
      </c>
      <c r="K103" s="194" t="s">
        <v>21</v>
      </c>
      <c r="L103" s="61"/>
      <c r="M103" s="199" t="s">
        <v>21</v>
      </c>
      <c r="N103" s="200" t="s">
        <v>48</v>
      </c>
      <c r="O103" s="42"/>
      <c r="P103" s="201">
        <f t="shared" ref="P103:P131" si="21">O103*H103</f>
        <v>0</v>
      </c>
      <c r="Q103" s="201">
        <v>0</v>
      </c>
      <c r="R103" s="201">
        <f t="shared" ref="R103:R131" si="22">Q103*H103</f>
        <v>0</v>
      </c>
      <c r="S103" s="201">
        <v>0</v>
      </c>
      <c r="T103" s="202">
        <f t="shared" ref="T103:T131" si="23">S103*H103</f>
        <v>0</v>
      </c>
      <c r="AR103" s="24" t="s">
        <v>194</v>
      </c>
      <c r="AT103" s="24" t="s">
        <v>189</v>
      </c>
      <c r="AU103" s="24" t="s">
        <v>87</v>
      </c>
      <c r="AY103" s="24" t="s">
        <v>187</v>
      </c>
      <c r="BE103" s="203">
        <f t="shared" ref="BE103:BE131" si="24">IF(N103="základní",J103,0)</f>
        <v>0</v>
      </c>
      <c r="BF103" s="203">
        <f t="shared" ref="BF103:BF131" si="25">IF(N103="snížená",J103,0)</f>
        <v>0</v>
      </c>
      <c r="BG103" s="203">
        <f t="shared" ref="BG103:BG131" si="26">IF(N103="zákl. přenesená",J103,0)</f>
        <v>0</v>
      </c>
      <c r="BH103" s="203">
        <f t="shared" ref="BH103:BH131" si="27">IF(N103="sníž. přenesená",J103,0)</f>
        <v>0</v>
      </c>
      <c r="BI103" s="203">
        <f t="shared" ref="BI103:BI131" si="28">IF(N103="nulová",J103,0)</f>
        <v>0</v>
      </c>
      <c r="BJ103" s="24" t="s">
        <v>85</v>
      </c>
      <c r="BK103" s="203">
        <f t="shared" ref="BK103:BK131" si="29">ROUND(I103*H103,2)</f>
        <v>0</v>
      </c>
      <c r="BL103" s="24" t="s">
        <v>194</v>
      </c>
      <c r="BM103" s="24" t="s">
        <v>2786</v>
      </c>
    </row>
    <row r="104" spans="2:65" s="1" customFormat="1" ht="38.25" customHeight="1">
      <c r="B104" s="41"/>
      <c r="C104" s="192" t="s">
        <v>274</v>
      </c>
      <c r="D104" s="192" t="s">
        <v>189</v>
      </c>
      <c r="E104" s="193" t="s">
        <v>2787</v>
      </c>
      <c r="F104" s="194" t="s">
        <v>2788</v>
      </c>
      <c r="G104" s="195" t="s">
        <v>21</v>
      </c>
      <c r="H104" s="196">
        <v>0</v>
      </c>
      <c r="I104" s="197"/>
      <c r="J104" s="198">
        <f t="shared" si="20"/>
        <v>0</v>
      </c>
      <c r="K104" s="194" t="s">
        <v>21</v>
      </c>
      <c r="L104" s="61"/>
      <c r="M104" s="199" t="s">
        <v>21</v>
      </c>
      <c r="N104" s="200" t="s">
        <v>48</v>
      </c>
      <c r="O104" s="42"/>
      <c r="P104" s="201">
        <f t="shared" si="21"/>
        <v>0</v>
      </c>
      <c r="Q104" s="201">
        <v>0</v>
      </c>
      <c r="R104" s="201">
        <f t="shared" si="22"/>
        <v>0</v>
      </c>
      <c r="S104" s="201">
        <v>0</v>
      </c>
      <c r="T104" s="202">
        <f t="shared" si="23"/>
        <v>0</v>
      </c>
      <c r="AR104" s="24" t="s">
        <v>194</v>
      </c>
      <c r="AT104" s="24" t="s">
        <v>189</v>
      </c>
      <c r="AU104" s="24" t="s">
        <v>87</v>
      </c>
      <c r="AY104" s="24" t="s">
        <v>187</v>
      </c>
      <c r="BE104" s="203">
        <f t="shared" si="24"/>
        <v>0</v>
      </c>
      <c r="BF104" s="203">
        <f t="shared" si="25"/>
        <v>0</v>
      </c>
      <c r="BG104" s="203">
        <f t="shared" si="26"/>
        <v>0</v>
      </c>
      <c r="BH104" s="203">
        <f t="shared" si="27"/>
        <v>0</v>
      </c>
      <c r="BI104" s="203">
        <f t="shared" si="28"/>
        <v>0</v>
      </c>
      <c r="BJ104" s="24" t="s">
        <v>85</v>
      </c>
      <c r="BK104" s="203">
        <f t="shared" si="29"/>
        <v>0</v>
      </c>
      <c r="BL104" s="24" t="s">
        <v>194</v>
      </c>
      <c r="BM104" s="24" t="s">
        <v>2789</v>
      </c>
    </row>
    <row r="105" spans="2:65" s="1" customFormat="1" ht="25.5" customHeight="1">
      <c r="B105" s="41"/>
      <c r="C105" s="192" t="s">
        <v>279</v>
      </c>
      <c r="D105" s="192" t="s">
        <v>189</v>
      </c>
      <c r="E105" s="193" t="s">
        <v>2790</v>
      </c>
      <c r="F105" s="194" t="s">
        <v>2791</v>
      </c>
      <c r="G105" s="195" t="s">
        <v>1450</v>
      </c>
      <c r="H105" s="196">
        <v>1</v>
      </c>
      <c r="I105" s="197"/>
      <c r="J105" s="198">
        <f t="shared" si="20"/>
        <v>0</v>
      </c>
      <c r="K105" s="194" t="s">
        <v>21</v>
      </c>
      <c r="L105" s="61"/>
      <c r="M105" s="199" t="s">
        <v>21</v>
      </c>
      <c r="N105" s="200" t="s">
        <v>48</v>
      </c>
      <c r="O105" s="42"/>
      <c r="P105" s="201">
        <f t="shared" si="21"/>
        <v>0</v>
      </c>
      <c r="Q105" s="201">
        <v>0</v>
      </c>
      <c r="R105" s="201">
        <f t="shared" si="22"/>
        <v>0</v>
      </c>
      <c r="S105" s="201">
        <v>0</v>
      </c>
      <c r="T105" s="202">
        <f t="shared" si="23"/>
        <v>0</v>
      </c>
      <c r="AR105" s="24" t="s">
        <v>194</v>
      </c>
      <c r="AT105" s="24" t="s">
        <v>189</v>
      </c>
      <c r="AU105" s="24" t="s">
        <v>87</v>
      </c>
      <c r="AY105" s="24" t="s">
        <v>187</v>
      </c>
      <c r="BE105" s="203">
        <f t="shared" si="24"/>
        <v>0</v>
      </c>
      <c r="BF105" s="203">
        <f t="shared" si="25"/>
        <v>0</v>
      </c>
      <c r="BG105" s="203">
        <f t="shared" si="26"/>
        <v>0</v>
      </c>
      <c r="BH105" s="203">
        <f t="shared" si="27"/>
        <v>0</v>
      </c>
      <c r="BI105" s="203">
        <f t="shared" si="28"/>
        <v>0</v>
      </c>
      <c r="BJ105" s="24" t="s">
        <v>85</v>
      </c>
      <c r="BK105" s="203">
        <f t="shared" si="29"/>
        <v>0</v>
      </c>
      <c r="BL105" s="24" t="s">
        <v>194</v>
      </c>
      <c r="BM105" s="24" t="s">
        <v>2792</v>
      </c>
    </row>
    <row r="106" spans="2:65" s="1" customFormat="1" ht="51" customHeight="1">
      <c r="B106" s="41"/>
      <c r="C106" s="192" t="s">
        <v>9</v>
      </c>
      <c r="D106" s="192" t="s">
        <v>189</v>
      </c>
      <c r="E106" s="193" t="s">
        <v>2793</v>
      </c>
      <c r="F106" s="194" t="s">
        <v>2794</v>
      </c>
      <c r="G106" s="195" t="s">
        <v>1450</v>
      </c>
      <c r="H106" s="196">
        <v>1</v>
      </c>
      <c r="I106" s="197"/>
      <c r="J106" s="198">
        <f t="shared" si="20"/>
        <v>0</v>
      </c>
      <c r="K106" s="194" t="s">
        <v>21</v>
      </c>
      <c r="L106" s="61"/>
      <c r="M106" s="199" t="s">
        <v>21</v>
      </c>
      <c r="N106" s="200" t="s">
        <v>48</v>
      </c>
      <c r="O106" s="42"/>
      <c r="P106" s="201">
        <f t="shared" si="21"/>
        <v>0</v>
      </c>
      <c r="Q106" s="201">
        <v>0</v>
      </c>
      <c r="R106" s="201">
        <f t="shared" si="22"/>
        <v>0</v>
      </c>
      <c r="S106" s="201">
        <v>0</v>
      </c>
      <c r="T106" s="202">
        <f t="shared" si="23"/>
        <v>0</v>
      </c>
      <c r="AR106" s="24" t="s">
        <v>194</v>
      </c>
      <c r="AT106" s="24" t="s">
        <v>189</v>
      </c>
      <c r="AU106" s="24" t="s">
        <v>87</v>
      </c>
      <c r="AY106" s="24" t="s">
        <v>187</v>
      </c>
      <c r="BE106" s="203">
        <f t="shared" si="24"/>
        <v>0</v>
      </c>
      <c r="BF106" s="203">
        <f t="shared" si="25"/>
        <v>0</v>
      </c>
      <c r="BG106" s="203">
        <f t="shared" si="26"/>
        <v>0</v>
      </c>
      <c r="BH106" s="203">
        <f t="shared" si="27"/>
        <v>0</v>
      </c>
      <c r="BI106" s="203">
        <f t="shared" si="28"/>
        <v>0</v>
      </c>
      <c r="BJ106" s="24" t="s">
        <v>85</v>
      </c>
      <c r="BK106" s="203">
        <f t="shared" si="29"/>
        <v>0</v>
      </c>
      <c r="BL106" s="24" t="s">
        <v>194</v>
      </c>
      <c r="BM106" s="24" t="s">
        <v>2795</v>
      </c>
    </row>
    <row r="107" spans="2:65" s="1" customFormat="1" ht="51" customHeight="1">
      <c r="B107" s="41"/>
      <c r="C107" s="192" t="s">
        <v>286</v>
      </c>
      <c r="D107" s="192" t="s">
        <v>189</v>
      </c>
      <c r="E107" s="193" t="s">
        <v>2796</v>
      </c>
      <c r="F107" s="194" t="s">
        <v>2797</v>
      </c>
      <c r="G107" s="195" t="s">
        <v>21</v>
      </c>
      <c r="H107" s="196">
        <v>0</v>
      </c>
      <c r="I107" s="197"/>
      <c r="J107" s="198">
        <f t="shared" si="20"/>
        <v>0</v>
      </c>
      <c r="K107" s="194" t="s">
        <v>21</v>
      </c>
      <c r="L107" s="61"/>
      <c r="M107" s="199" t="s">
        <v>21</v>
      </c>
      <c r="N107" s="200" t="s">
        <v>48</v>
      </c>
      <c r="O107" s="42"/>
      <c r="P107" s="201">
        <f t="shared" si="21"/>
        <v>0</v>
      </c>
      <c r="Q107" s="201">
        <v>0</v>
      </c>
      <c r="R107" s="201">
        <f t="shared" si="22"/>
        <v>0</v>
      </c>
      <c r="S107" s="201">
        <v>0</v>
      </c>
      <c r="T107" s="202">
        <f t="shared" si="23"/>
        <v>0</v>
      </c>
      <c r="AR107" s="24" t="s">
        <v>194</v>
      </c>
      <c r="AT107" s="24" t="s">
        <v>189</v>
      </c>
      <c r="AU107" s="24" t="s">
        <v>87</v>
      </c>
      <c r="AY107" s="24" t="s">
        <v>187</v>
      </c>
      <c r="BE107" s="203">
        <f t="shared" si="24"/>
        <v>0</v>
      </c>
      <c r="BF107" s="203">
        <f t="shared" si="25"/>
        <v>0</v>
      </c>
      <c r="BG107" s="203">
        <f t="shared" si="26"/>
        <v>0</v>
      </c>
      <c r="BH107" s="203">
        <f t="shared" si="27"/>
        <v>0</v>
      </c>
      <c r="BI107" s="203">
        <f t="shared" si="28"/>
        <v>0</v>
      </c>
      <c r="BJ107" s="24" t="s">
        <v>85</v>
      </c>
      <c r="BK107" s="203">
        <f t="shared" si="29"/>
        <v>0</v>
      </c>
      <c r="BL107" s="24" t="s">
        <v>194</v>
      </c>
      <c r="BM107" s="24" t="s">
        <v>2798</v>
      </c>
    </row>
    <row r="108" spans="2:65" s="1" customFormat="1" ht="16.5" customHeight="1">
      <c r="B108" s="41"/>
      <c r="C108" s="192" t="s">
        <v>290</v>
      </c>
      <c r="D108" s="192" t="s">
        <v>189</v>
      </c>
      <c r="E108" s="193" t="s">
        <v>2799</v>
      </c>
      <c r="F108" s="194" t="s">
        <v>2800</v>
      </c>
      <c r="G108" s="195" t="s">
        <v>1450</v>
      </c>
      <c r="H108" s="196">
        <v>1</v>
      </c>
      <c r="I108" s="197"/>
      <c r="J108" s="198">
        <f t="shared" si="20"/>
        <v>0</v>
      </c>
      <c r="K108" s="194" t="s">
        <v>21</v>
      </c>
      <c r="L108" s="61"/>
      <c r="M108" s="199" t="s">
        <v>21</v>
      </c>
      <c r="N108" s="200" t="s">
        <v>48</v>
      </c>
      <c r="O108" s="42"/>
      <c r="P108" s="201">
        <f t="shared" si="21"/>
        <v>0</v>
      </c>
      <c r="Q108" s="201">
        <v>0</v>
      </c>
      <c r="R108" s="201">
        <f t="shared" si="22"/>
        <v>0</v>
      </c>
      <c r="S108" s="201">
        <v>0</v>
      </c>
      <c r="T108" s="202">
        <f t="shared" si="23"/>
        <v>0</v>
      </c>
      <c r="AR108" s="24" t="s">
        <v>194</v>
      </c>
      <c r="AT108" s="24" t="s">
        <v>189</v>
      </c>
      <c r="AU108" s="24" t="s">
        <v>87</v>
      </c>
      <c r="AY108" s="24" t="s">
        <v>187</v>
      </c>
      <c r="BE108" s="203">
        <f t="shared" si="24"/>
        <v>0</v>
      </c>
      <c r="BF108" s="203">
        <f t="shared" si="25"/>
        <v>0</v>
      </c>
      <c r="BG108" s="203">
        <f t="shared" si="26"/>
        <v>0</v>
      </c>
      <c r="BH108" s="203">
        <f t="shared" si="27"/>
        <v>0</v>
      </c>
      <c r="BI108" s="203">
        <f t="shared" si="28"/>
        <v>0</v>
      </c>
      <c r="BJ108" s="24" t="s">
        <v>85</v>
      </c>
      <c r="BK108" s="203">
        <f t="shared" si="29"/>
        <v>0</v>
      </c>
      <c r="BL108" s="24" t="s">
        <v>194</v>
      </c>
      <c r="BM108" s="24" t="s">
        <v>2801</v>
      </c>
    </row>
    <row r="109" spans="2:65" s="1" customFormat="1" ht="51" customHeight="1">
      <c r="B109" s="41"/>
      <c r="C109" s="192" t="s">
        <v>295</v>
      </c>
      <c r="D109" s="192" t="s">
        <v>189</v>
      </c>
      <c r="E109" s="193" t="s">
        <v>2802</v>
      </c>
      <c r="F109" s="194" t="s">
        <v>2803</v>
      </c>
      <c r="G109" s="195" t="s">
        <v>1450</v>
      </c>
      <c r="H109" s="196">
        <v>3</v>
      </c>
      <c r="I109" s="197"/>
      <c r="J109" s="198">
        <f t="shared" si="20"/>
        <v>0</v>
      </c>
      <c r="K109" s="194" t="s">
        <v>21</v>
      </c>
      <c r="L109" s="61"/>
      <c r="M109" s="199" t="s">
        <v>21</v>
      </c>
      <c r="N109" s="200" t="s">
        <v>48</v>
      </c>
      <c r="O109" s="42"/>
      <c r="P109" s="201">
        <f t="shared" si="21"/>
        <v>0</v>
      </c>
      <c r="Q109" s="201">
        <v>0</v>
      </c>
      <c r="R109" s="201">
        <f t="shared" si="22"/>
        <v>0</v>
      </c>
      <c r="S109" s="201">
        <v>0</v>
      </c>
      <c r="T109" s="202">
        <f t="shared" si="23"/>
        <v>0</v>
      </c>
      <c r="AR109" s="24" t="s">
        <v>194</v>
      </c>
      <c r="AT109" s="24" t="s">
        <v>189</v>
      </c>
      <c r="AU109" s="24" t="s">
        <v>87</v>
      </c>
      <c r="AY109" s="24" t="s">
        <v>187</v>
      </c>
      <c r="BE109" s="203">
        <f t="shared" si="24"/>
        <v>0</v>
      </c>
      <c r="BF109" s="203">
        <f t="shared" si="25"/>
        <v>0</v>
      </c>
      <c r="BG109" s="203">
        <f t="shared" si="26"/>
        <v>0</v>
      </c>
      <c r="BH109" s="203">
        <f t="shared" si="27"/>
        <v>0</v>
      </c>
      <c r="BI109" s="203">
        <f t="shared" si="28"/>
        <v>0</v>
      </c>
      <c r="BJ109" s="24" t="s">
        <v>85</v>
      </c>
      <c r="BK109" s="203">
        <f t="shared" si="29"/>
        <v>0</v>
      </c>
      <c r="BL109" s="24" t="s">
        <v>194</v>
      </c>
      <c r="BM109" s="24" t="s">
        <v>2804</v>
      </c>
    </row>
    <row r="110" spans="2:65" s="1" customFormat="1" ht="38.25" customHeight="1">
      <c r="B110" s="41"/>
      <c r="C110" s="192" t="s">
        <v>301</v>
      </c>
      <c r="D110" s="192" t="s">
        <v>189</v>
      </c>
      <c r="E110" s="193" t="s">
        <v>2805</v>
      </c>
      <c r="F110" s="194" t="s">
        <v>2806</v>
      </c>
      <c r="G110" s="195" t="s">
        <v>21</v>
      </c>
      <c r="H110" s="196">
        <v>0</v>
      </c>
      <c r="I110" s="197"/>
      <c r="J110" s="198">
        <f t="shared" si="20"/>
        <v>0</v>
      </c>
      <c r="K110" s="194" t="s">
        <v>21</v>
      </c>
      <c r="L110" s="61"/>
      <c r="M110" s="199" t="s">
        <v>21</v>
      </c>
      <c r="N110" s="200" t="s">
        <v>48</v>
      </c>
      <c r="O110" s="42"/>
      <c r="P110" s="201">
        <f t="shared" si="21"/>
        <v>0</v>
      </c>
      <c r="Q110" s="201">
        <v>0</v>
      </c>
      <c r="R110" s="201">
        <f t="shared" si="22"/>
        <v>0</v>
      </c>
      <c r="S110" s="201">
        <v>0</v>
      </c>
      <c r="T110" s="202">
        <f t="shared" si="23"/>
        <v>0</v>
      </c>
      <c r="AR110" s="24" t="s">
        <v>194</v>
      </c>
      <c r="AT110" s="24" t="s">
        <v>189</v>
      </c>
      <c r="AU110" s="24" t="s">
        <v>87</v>
      </c>
      <c r="AY110" s="24" t="s">
        <v>187</v>
      </c>
      <c r="BE110" s="203">
        <f t="shared" si="24"/>
        <v>0</v>
      </c>
      <c r="BF110" s="203">
        <f t="shared" si="25"/>
        <v>0</v>
      </c>
      <c r="BG110" s="203">
        <f t="shared" si="26"/>
        <v>0</v>
      </c>
      <c r="BH110" s="203">
        <f t="shared" si="27"/>
        <v>0</v>
      </c>
      <c r="BI110" s="203">
        <f t="shared" si="28"/>
        <v>0</v>
      </c>
      <c r="BJ110" s="24" t="s">
        <v>85</v>
      </c>
      <c r="BK110" s="203">
        <f t="shared" si="29"/>
        <v>0</v>
      </c>
      <c r="BL110" s="24" t="s">
        <v>194</v>
      </c>
      <c r="BM110" s="24" t="s">
        <v>2807</v>
      </c>
    </row>
    <row r="111" spans="2:65" s="1" customFormat="1" ht="51" customHeight="1">
      <c r="B111" s="41"/>
      <c r="C111" s="192" t="s">
        <v>307</v>
      </c>
      <c r="D111" s="192" t="s">
        <v>189</v>
      </c>
      <c r="E111" s="193" t="s">
        <v>2808</v>
      </c>
      <c r="F111" s="194" t="s">
        <v>2809</v>
      </c>
      <c r="G111" s="195" t="s">
        <v>1450</v>
      </c>
      <c r="H111" s="196">
        <v>2</v>
      </c>
      <c r="I111" s="197"/>
      <c r="J111" s="198">
        <f t="shared" si="20"/>
        <v>0</v>
      </c>
      <c r="K111" s="194" t="s">
        <v>21</v>
      </c>
      <c r="L111" s="61"/>
      <c r="M111" s="199" t="s">
        <v>21</v>
      </c>
      <c r="N111" s="200" t="s">
        <v>48</v>
      </c>
      <c r="O111" s="42"/>
      <c r="P111" s="201">
        <f t="shared" si="21"/>
        <v>0</v>
      </c>
      <c r="Q111" s="201">
        <v>0</v>
      </c>
      <c r="R111" s="201">
        <f t="shared" si="22"/>
        <v>0</v>
      </c>
      <c r="S111" s="201">
        <v>0</v>
      </c>
      <c r="T111" s="202">
        <f t="shared" si="23"/>
        <v>0</v>
      </c>
      <c r="AR111" s="24" t="s">
        <v>194</v>
      </c>
      <c r="AT111" s="24" t="s">
        <v>189</v>
      </c>
      <c r="AU111" s="24" t="s">
        <v>87</v>
      </c>
      <c r="AY111" s="24" t="s">
        <v>187</v>
      </c>
      <c r="BE111" s="203">
        <f t="shared" si="24"/>
        <v>0</v>
      </c>
      <c r="BF111" s="203">
        <f t="shared" si="25"/>
        <v>0</v>
      </c>
      <c r="BG111" s="203">
        <f t="shared" si="26"/>
        <v>0</v>
      </c>
      <c r="BH111" s="203">
        <f t="shared" si="27"/>
        <v>0</v>
      </c>
      <c r="BI111" s="203">
        <f t="shared" si="28"/>
        <v>0</v>
      </c>
      <c r="BJ111" s="24" t="s">
        <v>85</v>
      </c>
      <c r="BK111" s="203">
        <f t="shared" si="29"/>
        <v>0</v>
      </c>
      <c r="BL111" s="24" t="s">
        <v>194</v>
      </c>
      <c r="BM111" s="24" t="s">
        <v>2810</v>
      </c>
    </row>
    <row r="112" spans="2:65" s="1" customFormat="1" ht="25.5" customHeight="1">
      <c r="B112" s="41"/>
      <c r="C112" s="192" t="s">
        <v>312</v>
      </c>
      <c r="D112" s="192" t="s">
        <v>189</v>
      </c>
      <c r="E112" s="193" t="s">
        <v>2811</v>
      </c>
      <c r="F112" s="194" t="s">
        <v>2812</v>
      </c>
      <c r="G112" s="195" t="s">
        <v>1450</v>
      </c>
      <c r="H112" s="196">
        <v>2</v>
      </c>
      <c r="I112" s="197"/>
      <c r="J112" s="198">
        <f t="shared" si="20"/>
        <v>0</v>
      </c>
      <c r="K112" s="194" t="s">
        <v>21</v>
      </c>
      <c r="L112" s="61"/>
      <c r="M112" s="199" t="s">
        <v>21</v>
      </c>
      <c r="N112" s="200" t="s">
        <v>48</v>
      </c>
      <c r="O112" s="42"/>
      <c r="P112" s="201">
        <f t="shared" si="21"/>
        <v>0</v>
      </c>
      <c r="Q112" s="201">
        <v>0</v>
      </c>
      <c r="R112" s="201">
        <f t="shared" si="22"/>
        <v>0</v>
      </c>
      <c r="S112" s="201">
        <v>0</v>
      </c>
      <c r="T112" s="202">
        <f t="shared" si="23"/>
        <v>0</v>
      </c>
      <c r="AR112" s="24" t="s">
        <v>194</v>
      </c>
      <c r="AT112" s="24" t="s">
        <v>189</v>
      </c>
      <c r="AU112" s="24" t="s">
        <v>87</v>
      </c>
      <c r="AY112" s="24" t="s">
        <v>187</v>
      </c>
      <c r="BE112" s="203">
        <f t="shared" si="24"/>
        <v>0</v>
      </c>
      <c r="BF112" s="203">
        <f t="shared" si="25"/>
        <v>0</v>
      </c>
      <c r="BG112" s="203">
        <f t="shared" si="26"/>
        <v>0</v>
      </c>
      <c r="BH112" s="203">
        <f t="shared" si="27"/>
        <v>0</v>
      </c>
      <c r="BI112" s="203">
        <f t="shared" si="28"/>
        <v>0</v>
      </c>
      <c r="BJ112" s="24" t="s">
        <v>85</v>
      </c>
      <c r="BK112" s="203">
        <f t="shared" si="29"/>
        <v>0</v>
      </c>
      <c r="BL112" s="24" t="s">
        <v>194</v>
      </c>
      <c r="BM112" s="24" t="s">
        <v>2813</v>
      </c>
    </row>
    <row r="113" spans="2:65" s="1" customFormat="1" ht="38.25" customHeight="1">
      <c r="B113" s="41"/>
      <c r="C113" s="192" t="s">
        <v>317</v>
      </c>
      <c r="D113" s="192" t="s">
        <v>189</v>
      </c>
      <c r="E113" s="193" t="s">
        <v>2814</v>
      </c>
      <c r="F113" s="194" t="s">
        <v>2815</v>
      </c>
      <c r="G113" s="195" t="s">
        <v>1450</v>
      </c>
      <c r="H113" s="196">
        <v>1</v>
      </c>
      <c r="I113" s="197"/>
      <c r="J113" s="198">
        <f t="shared" si="20"/>
        <v>0</v>
      </c>
      <c r="K113" s="194" t="s">
        <v>21</v>
      </c>
      <c r="L113" s="61"/>
      <c r="M113" s="199" t="s">
        <v>21</v>
      </c>
      <c r="N113" s="200" t="s">
        <v>48</v>
      </c>
      <c r="O113" s="42"/>
      <c r="P113" s="201">
        <f t="shared" si="21"/>
        <v>0</v>
      </c>
      <c r="Q113" s="201">
        <v>0</v>
      </c>
      <c r="R113" s="201">
        <f t="shared" si="22"/>
        <v>0</v>
      </c>
      <c r="S113" s="201">
        <v>0</v>
      </c>
      <c r="T113" s="202">
        <f t="shared" si="23"/>
        <v>0</v>
      </c>
      <c r="AR113" s="24" t="s">
        <v>194</v>
      </c>
      <c r="AT113" s="24" t="s">
        <v>189</v>
      </c>
      <c r="AU113" s="24" t="s">
        <v>87</v>
      </c>
      <c r="AY113" s="24" t="s">
        <v>187</v>
      </c>
      <c r="BE113" s="203">
        <f t="shared" si="24"/>
        <v>0</v>
      </c>
      <c r="BF113" s="203">
        <f t="shared" si="25"/>
        <v>0</v>
      </c>
      <c r="BG113" s="203">
        <f t="shared" si="26"/>
        <v>0</v>
      </c>
      <c r="BH113" s="203">
        <f t="shared" si="27"/>
        <v>0</v>
      </c>
      <c r="BI113" s="203">
        <f t="shared" si="28"/>
        <v>0</v>
      </c>
      <c r="BJ113" s="24" t="s">
        <v>85</v>
      </c>
      <c r="BK113" s="203">
        <f t="shared" si="29"/>
        <v>0</v>
      </c>
      <c r="BL113" s="24" t="s">
        <v>194</v>
      </c>
      <c r="BM113" s="24" t="s">
        <v>2816</v>
      </c>
    </row>
    <row r="114" spans="2:65" s="1" customFormat="1" ht="16.5" customHeight="1">
      <c r="B114" s="41"/>
      <c r="C114" s="192" t="s">
        <v>322</v>
      </c>
      <c r="D114" s="192" t="s">
        <v>189</v>
      </c>
      <c r="E114" s="193" t="s">
        <v>2817</v>
      </c>
      <c r="F114" s="194" t="s">
        <v>2818</v>
      </c>
      <c r="G114" s="195" t="s">
        <v>1450</v>
      </c>
      <c r="H114" s="196">
        <v>1</v>
      </c>
      <c r="I114" s="197"/>
      <c r="J114" s="198">
        <f t="shared" si="20"/>
        <v>0</v>
      </c>
      <c r="K114" s="194" t="s">
        <v>21</v>
      </c>
      <c r="L114" s="61"/>
      <c r="M114" s="199" t="s">
        <v>21</v>
      </c>
      <c r="N114" s="200" t="s">
        <v>48</v>
      </c>
      <c r="O114" s="42"/>
      <c r="P114" s="201">
        <f t="shared" si="21"/>
        <v>0</v>
      </c>
      <c r="Q114" s="201">
        <v>0</v>
      </c>
      <c r="R114" s="201">
        <f t="shared" si="22"/>
        <v>0</v>
      </c>
      <c r="S114" s="201">
        <v>0</v>
      </c>
      <c r="T114" s="202">
        <f t="shared" si="23"/>
        <v>0</v>
      </c>
      <c r="AR114" s="24" t="s">
        <v>194</v>
      </c>
      <c r="AT114" s="24" t="s">
        <v>189</v>
      </c>
      <c r="AU114" s="24" t="s">
        <v>87</v>
      </c>
      <c r="AY114" s="24" t="s">
        <v>187</v>
      </c>
      <c r="BE114" s="203">
        <f t="shared" si="24"/>
        <v>0</v>
      </c>
      <c r="BF114" s="203">
        <f t="shared" si="25"/>
        <v>0</v>
      </c>
      <c r="BG114" s="203">
        <f t="shared" si="26"/>
        <v>0</v>
      </c>
      <c r="BH114" s="203">
        <f t="shared" si="27"/>
        <v>0</v>
      </c>
      <c r="BI114" s="203">
        <f t="shared" si="28"/>
        <v>0</v>
      </c>
      <c r="BJ114" s="24" t="s">
        <v>85</v>
      </c>
      <c r="BK114" s="203">
        <f t="shared" si="29"/>
        <v>0</v>
      </c>
      <c r="BL114" s="24" t="s">
        <v>194</v>
      </c>
      <c r="BM114" s="24" t="s">
        <v>2819</v>
      </c>
    </row>
    <row r="115" spans="2:65" s="1" customFormat="1" ht="51" customHeight="1">
      <c r="B115" s="41"/>
      <c r="C115" s="192" t="s">
        <v>327</v>
      </c>
      <c r="D115" s="192" t="s">
        <v>189</v>
      </c>
      <c r="E115" s="193" t="s">
        <v>2820</v>
      </c>
      <c r="F115" s="194" t="s">
        <v>2821</v>
      </c>
      <c r="G115" s="195" t="s">
        <v>1450</v>
      </c>
      <c r="H115" s="196">
        <v>1</v>
      </c>
      <c r="I115" s="197"/>
      <c r="J115" s="198">
        <f t="shared" si="20"/>
        <v>0</v>
      </c>
      <c r="K115" s="194" t="s">
        <v>21</v>
      </c>
      <c r="L115" s="61"/>
      <c r="M115" s="199" t="s">
        <v>21</v>
      </c>
      <c r="N115" s="200" t="s">
        <v>48</v>
      </c>
      <c r="O115" s="42"/>
      <c r="P115" s="201">
        <f t="shared" si="21"/>
        <v>0</v>
      </c>
      <c r="Q115" s="201">
        <v>0</v>
      </c>
      <c r="R115" s="201">
        <f t="shared" si="22"/>
        <v>0</v>
      </c>
      <c r="S115" s="201">
        <v>0</v>
      </c>
      <c r="T115" s="202">
        <f t="shared" si="23"/>
        <v>0</v>
      </c>
      <c r="AR115" s="24" t="s">
        <v>194</v>
      </c>
      <c r="AT115" s="24" t="s">
        <v>189</v>
      </c>
      <c r="AU115" s="24" t="s">
        <v>87</v>
      </c>
      <c r="AY115" s="24" t="s">
        <v>187</v>
      </c>
      <c r="BE115" s="203">
        <f t="shared" si="24"/>
        <v>0</v>
      </c>
      <c r="BF115" s="203">
        <f t="shared" si="25"/>
        <v>0</v>
      </c>
      <c r="BG115" s="203">
        <f t="shared" si="26"/>
        <v>0</v>
      </c>
      <c r="BH115" s="203">
        <f t="shared" si="27"/>
        <v>0</v>
      </c>
      <c r="BI115" s="203">
        <f t="shared" si="28"/>
        <v>0</v>
      </c>
      <c r="BJ115" s="24" t="s">
        <v>85</v>
      </c>
      <c r="BK115" s="203">
        <f t="shared" si="29"/>
        <v>0</v>
      </c>
      <c r="BL115" s="24" t="s">
        <v>194</v>
      </c>
      <c r="BM115" s="24" t="s">
        <v>2822</v>
      </c>
    </row>
    <row r="116" spans="2:65" s="1" customFormat="1" ht="25.5" customHeight="1">
      <c r="B116" s="41"/>
      <c r="C116" s="192" t="s">
        <v>331</v>
      </c>
      <c r="D116" s="192" t="s">
        <v>189</v>
      </c>
      <c r="E116" s="193" t="s">
        <v>2823</v>
      </c>
      <c r="F116" s="194" t="s">
        <v>2824</v>
      </c>
      <c r="G116" s="195" t="s">
        <v>21</v>
      </c>
      <c r="H116" s="196">
        <v>0</v>
      </c>
      <c r="I116" s="197"/>
      <c r="J116" s="198">
        <f t="shared" si="20"/>
        <v>0</v>
      </c>
      <c r="K116" s="194" t="s">
        <v>21</v>
      </c>
      <c r="L116" s="61"/>
      <c r="M116" s="199" t="s">
        <v>21</v>
      </c>
      <c r="N116" s="200" t="s">
        <v>48</v>
      </c>
      <c r="O116" s="42"/>
      <c r="P116" s="201">
        <f t="shared" si="21"/>
        <v>0</v>
      </c>
      <c r="Q116" s="201">
        <v>0</v>
      </c>
      <c r="R116" s="201">
        <f t="shared" si="22"/>
        <v>0</v>
      </c>
      <c r="S116" s="201">
        <v>0</v>
      </c>
      <c r="T116" s="202">
        <f t="shared" si="23"/>
        <v>0</v>
      </c>
      <c r="AR116" s="24" t="s">
        <v>194</v>
      </c>
      <c r="AT116" s="24" t="s">
        <v>189</v>
      </c>
      <c r="AU116" s="24" t="s">
        <v>87</v>
      </c>
      <c r="AY116" s="24" t="s">
        <v>187</v>
      </c>
      <c r="BE116" s="203">
        <f t="shared" si="24"/>
        <v>0</v>
      </c>
      <c r="BF116" s="203">
        <f t="shared" si="25"/>
        <v>0</v>
      </c>
      <c r="BG116" s="203">
        <f t="shared" si="26"/>
        <v>0</v>
      </c>
      <c r="BH116" s="203">
        <f t="shared" si="27"/>
        <v>0</v>
      </c>
      <c r="BI116" s="203">
        <f t="shared" si="28"/>
        <v>0</v>
      </c>
      <c r="BJ116" s="24" t="s">
        <v>85</v>
      </c>
      <c r="BK116" s="203">
        <f t="shared" si="29"/>
        <v>0</v>
      </c>
      <c r="BL116" s="24" t="s">
        <v>194</v>
      </c>
      <c r="BM116" s="24" t="s">
        <v>2825</v>
      </c>
    </row>
    <row r="117" spans="2:65" s="1" customFormat="1" ht="16.5" customHeight="1">
      <c r="B117" s="41"/>
      <c r="C117" s="192" t="s">
        <v>336</v>
      </c>
      <c r="D117" s="192" t="s">
        <v>189</v>
      </c>
      <c r="E117" s="193" t="s">
        <v>2826</v>
      </c>
      <c r="F117" s="194" t="s">
        <v>2827</v>
      </c>
      <c r="G117" s="195" t="s">
        <v>1450</v>
      </c>
      <c r="H117" s="196">
        <v>2</v>
      </c>
      <c r="I117" s="197"/>
      <c r="J117" s="198">
        <f t="shared" si="20"/>
        <v>0</v>
      </c>
      <c r="K117" s="194" t="s">
        <v>21</v>
      </c>
      <c r="L117" s="61"/>
      <c r="M117" s="199" t="s">
        <v>21</v>
      </c>
      <c r="N117" s="200" t="s">
        <v>48</v>
      </c>
      <c r="O117" s="42"/>
      <c r="P117" s="201">
        <f t="shared" si="21"/>
        <v>0</v>
      </c>
      <c r="Q117" s="201">
        <v>0</v>
      </c>
      <c r="R117" s="201">
        <f t="shared" si="22"/>
        <v>0</v>
      </c>
      <c r="S117" s="201">
        <v>0</v>
      </c>
      <c r="T117" s="202">
        <f t="shared" si="23"/>
        <v>0</v>
      </c>
      <c r="AR117" s="24" t="s">
        <v>194</v>
      </c>
      <c r="AT117" s="24" t="s">
        <v>189</v>
      </c>
      <c r="AU117" s="24" t="s">
        <v>87</v>
      </c>
      <c r="AY117" s="24" t="s">
        <v>187</v>
      </c>
      <c r="BE117" s="203">
        <f t="shared" si="24"/>
        <v>0</v>
      </c>
      <c r="BF117" s="203">
        <f t="shared" si="25"/>
        <v>0</v>
      </c>
      <c r="BG117" s="203">
        <f t="shared" si="26"/>
        <v>0</v>
      </c>
      <c r="BH117" s="203">
        <f t="shared" si="27"/>
        <v>0</v>
      </c>
      <c r="BI117" s="203">
        <f t="shared" si="28"/>
        <v>0</v>
      </c>
      <c r="BJ117" s="24" t="s">
        <v>85</v>
      </c>
      <c r="BK117" s="203">
        <f t="shared" si="29"/>
        <v>0</v>
      </c>
      <c r="BL117" s="24" t="s">
        <v>194</v>
      </c>
      <c r="BM117" s="24" t="s">
        <v>2828</v>
      </c>
    </row>
    <row r="118" spans="2:65" s="1" customFormat="1" ht="16.5" customHeight="1">
      <c r="B118" s="41"/>
      <c r="C118" s="192" t="s">
        <v>340</v>
      </c>
      <c r="D118" s="192" t="s">
        <v>189</v>
      </c>
      <c r="E118" s="193" t="s">
        <v>2829</v>
      </c>
      <c r="F118" s="194" t="s">
        <v>2830</v>
      </c>
      <c r="G118" s="195" t="s">
        <v>293</v>
      </c>
      <c r="H118" s="196">
        <v>45</v>
      </c>
      <c r="I118" s="197"/>
      <c r="J118" s="198">
        <f t="shared" si="20"/>
        <v>0</v>
      </c>
      <c r="K118" s="194" t="s">
        <v>21</v>
      </c>
      <c r="L118" s="61"/>
      <c r="M118" s="199" t="s">
        <v>21</v>
      </c>
      <c r="N118" s="200" t="s">
        <v>48</v>
      </c>
      <c r="O118" s="42"/>
      <c r="P118" s="201">
        <f t="shared" si="21"/>
        <v>0</v>
      </c>
      <c r="Q118" s="201">
        <v>0</v>
      </c>
      <c r="R118" s="201">
        <f t="shared" si="22"/>
        <v>0</v>
      </c>
      <c r="S118" s="201">
        <v>0</v>
      </c>
      <c r="T118" s="202">
        <f t="shared" si="23"/>
        <v>0</v>
      </c>
      <c r="AR118" s="24" t="s">
        <v>194</v>
      </c>
      <c r="AT118" s="24" t="s">
        <v>189</v>
      </c>
      <c r="AU118" s="24" t="s">
        <v>87</v>
      </c>
      <c r="AY118" s="24" t="s">
        <v>187</v>
      </c>
      <c r="BE118" s="203">
        <f t="shared" si="24"/>
        <v>0</v>
      </c>
      <c r="BF118" s="203">
        <f t="shared" si="25"/>
        <v>0</v>
      </c>
      <c r="BG118" s="203">
        <f t="shared" si="26"/>
        <v>0</v>
      </c>
      <c r="BH118" s="203">
        <f t="shared" si="27"/>
        <v>0</v>
      </c>
      <c r="BI118" s="203">
        <f t="shared" si="28"/>
        <v>0</v>
      </c>
      <c r="BJ118" s="24" t="s">
        <v>85</v>
      </c>
      <c r="BK118" s="203">
        <f t="shared" si="29"/>
        <v>0</v>
      </c>
      <c r="BL118" s="24" t="s">
        <v>194</v>
      </c>
      <c r="BM118" s="24" t="s">
        <v>2831</v>
      </c>
    </row>
    <row r="119" spans="2:65" s="1" customFormat="1" ht="16.5" customHeight="1">
      <c r="B119" s="41"/>
      <c r="C119" s="192" t="s">
        <v>344</v>
      </c>
      <c r="D119" s="192" t="s">
        <v>189</v>
      </c>
      <c r="E119" s="193" t="s">
        <v>2832</v>
      </c>
      <c r="F119" s="194" t="s">
        <v>2833</v>
      </c>
      <c r="G119" s="195" t="s">
        <v>293</v>
      </c>
      <c r="H119" s="196">
        <v>1</v>
      </c>
      <c r="I119" s="197"/>
      <c r="J119" s="198">
        <f t="shared" si="20"/>
        <v>0</v>
      </c>
      <c r="K119" s="194" t="s">
        <v>21</v>
      </c>
      <c r="L119" s="61"/>
      <c r="M119" s="199" t="s">
        <v>21</v>
      </c>
      <c r="N119" s="200" t="s">
        <v>48</v>
      </c>
      <c r="O119" s="42"/>
      <c r="P119" s="201">
        <f t="shared" si="21"/>
        <v>0</v>
      </c>
      <c r="Q119" s="201">
        <v>0</v>
      </c>
      <c r="R119" s="201">
        <f t="shared" si="22"/>
        <v>0</v>
      </c>
      <c r="S119" s="201">
        <v>0</v>
      </c>
      <c r="T119" s="202">
        <f t="shared" si="23"/>
        <v>0</v>
      </c>
      <c r="AR119" s="24" t="s">
        <v>194</v>
      </c>
      <c r="AT119" s="24" t="s">
        <v>189</v>
      </c>
      <c r="AU119" s="24" t="s">
        <v>87</v>
      </c>
      <c r="AY119" s="24" t="s">
        <v>187</v>
      </c>
      <c r="BE119" s="203">
        <f t="shared" si="24"/>
        <v>0</v>
      </c>
      <c r="BF119" s="203">
        <f t="shared" si="25"/>
        <v>0</v>
      </c>
      <c r="BG119" s="203">
        <f t="shared" si="26"/>
        <v>0</v>
      </c>
      <c r="BH119" s="203">
        <f t="shared" si="27"/>
        <v>0</v>
      </c>
      <c r="BI119" s="203">
        <f t="shared" si="28"/>
        <v>0</v>
      </c>
      <c r="BJ119" s="24" t="s">
        <v>85</v>
      </c>
      <c r="BK119" s="203">
        <f t="shared" si="29"/>
        <v>0</v>
      </c>
      <c r="BL119" s="24" t="s">
        <v>194</v>
      </c>
      <c r="BM119" s="24" t="s">
        <v>2834</v>
      </c>
    </row>
    <row r="120" spans="2:65" s="1" customFormat="1" ht="25.5" customHeight="1">
      <c r="B120" s="41"/>
      <c r="C120" s="192" t="s">
        <v>348</v>
      </c>
      <c r="D120" s="192" t="s">
        <v>189</v>
      </c>
      <c r="E120" s="193" t="s">
        <v>2835</v>
      </c>
      <c r="F120" s="194" t="s">
        <v>2836</v>
      </c>
      <c r="G120" s="195" t="s">
        <v>293</v>
      </c>
      <c r="H120" s="196">
        <v>45</v>
      </c>
      <c r="I120" s="197"/>
      <c r="J120" s="198">
        <f t="shared" si="20"/>
        <v>0</v>
      </c>
      <c r="K120" s="194" t="s">
        <v>21</v>
      </c>
      <c r="L120" s="61"/>
      <c r="M120" s="199" t="s">
        <v>21</v>
      </c>
      <c r="N120" s="200" t="s">
        <v>48</v>
      </c>
      <c r="O120" s="42"/>
      <c r="P120" s="201">
        <f t="shared" si="21"/>
        <v>0</v>
      </c>
      <c r="Q120" s="201">
        <v>0</v>
      </c>
      <c r="R120" s="201">
        <f t="shared" si="22"/>
        <v>0</v>
      </c>
      <c r="S120" s="201">
        <v>0</v>
      </c>
      <c r="T120" s="202">
        <f t="shared" si="23"/>
        <v>0</v>
      </c>
      <c r="AR120" s="24" t="s">
        <v>194</v>
      </c>
      <c r="AT120" s="24" t="s">
        <v>189</v>
      </c>
      <c r="AU120" s="24" t="s">
        <v>87</v>
      </c>
      <c r="AY120" s="24" t="s">
        <v>187</v>
      </c>
      <c r="BE120" s="203">
        <f t="shared" si="24"/>
        <v>0</v>
      </c>
      <c r="BF120" s="203">
        <f t="shared" si="25"/>
        <v>0</v>
      </c>
      <c r="BG120" s="203">
        <f t="shared" si="26"/>
        <v>0</v>
      </c>
      <c r="BH120" s="203">
        <f t="shared" si="27"/>
        <v>0</v>
      </c>
      <c r="BI120" s="203">
        <f t="shared" si="28"/>
        <v>0</v>
      </c>
      <c r="BJ120" s="24" t="s">
        <v>85</v>
      </c>
      <c r="BK120" s="203">
        <f t="shared" si="29"/>
        <v>0</v>
      </c>
      <c r="BL120" s="24" t="s">
        <v>194</v>
      </c>
      <c r="BM120" s="24" t="s">
        <v>2837</v>
      </c>
    </row>
    <row r="121" spans="2:65" s="1" customFormat="1" ht="51" customHeight="1">
      <c r="B121" s="41"/>
      <c r="C121" s="192" t="s">
        <v>353</v>
      </c>
      <c r="D121" s="192" t="s">
        <v>189</v>
      </c>
      <c r="E121" s="193" t="s">
        <v>2838</v>
      </c>
      <c r="F121" s="194" t="s">
        <v>2839</v>
      </c>
      <c r="G121" s="195" t="s">
        <v>1450</v>
      </c>
      <c r="H121" s="196">
        <v>1</v>
      </c>
      <c r="I121" s="197"/>
      <c r="J121" s="198">
        <f t="shared" si="20"/>
        <v>0</v>
      </c>
      <c r="K121" s="194" t="s">
        <v>21</v>
      </c>
      <c r="L121" s="61"/>
      <c r="M121" s="199" t="s">
        <v>21</v>
      </c>
      <c r="N121" s="200" t="s">
        <v>48</v>
      </c>
      <c r="O121" s="42"/>
      <c r="P121" s="201">
        <f t="shared" si="21"/>
        <v>0</v>
      </c>
      <c r="Q121" s="201">
        <v>0</v>
      </c>
      <c r="R121" s="201">
        <f t="shared" si="22"/>
        <v>0</v>
      </c>
      <c r="S121" s="201">
        <v>0</v>
      </c>
      <c r="T121" s="202">
        <f t="shared" si="23"/>
        <v>0</v>
      </c>
      <c r="AR121" s="24" t="s">
        <v>194</v>
      </c>
      <c r="AT121" s="24" t="s">
        <v>189</v>
      </c>
      <c r="AU121" s="24" t="s">
        <v>87</v>
      </c>
      <c r="AY121" s="24" t="s">
        <v>187</v>
      </c>
      <c r="BE121" s="203">
        <f t="shared" si="24"/>
        <v>0</v>
      </c>
      <c r="BF121" s="203">
        <f t="shared" si="25"/>
        <v>0</v>
      </c>
      <c r="BG121" s="203">
        <f t="shared" si="26"/>
        <v>0</v>
      </c>
      <c r="BH121" s="203">
        <f t="shared" si="27"/>
        <v>0</v>
      </c>
      <c r="BI121" s="203">
        <f t="shared" si="28"/>
        <v>0</v>
      </c>
      <c r="BJ121" s="24" t="s">
        <v>85</v>
      </c>
      <c r="BK121" s="203">
        <f t="shared" si="29"/>
        <v>0</v>
      </c>
      <c r="BL121" s="24" t="s">
        <v>194</v>
      </c>
      <c r="BM121" s="24" t="s">
        <v>2840</v>
      </c>
    </row>
    <row r="122" spans="2:65" s="1" customFormat="1" ht="25.5" customHeight="1">
      <c r="B122" s="41"/>
      <c r="C122" s="192" t="s">
        <v>358</v>
      </c>
      <c r="D122" s="192" t="s">
        <v>189</v>
      </c>
      <c r="E122" s="193" t="s">
        <v>2841</v>
      </c>
      <c r="F122" s="194" t="s">
        <v>2842</v>
      </c>
      <c r="G122" s="195" t="s">
        <v>21</v>
      </c>
      <c r="H122" s="196">
        <v>0</v>
      </c>
      <c r="I122" s="197"/>
      <c r="J122" s="198">
        <f t="shared" si="20"/>
        <v>0</v>
      </c>
      <c r="K122" s="194" t="s">
        <v>21</v>
      </c>
      <c r="L122" s="61"/>
      <c r="M122" s="199" t="s">
        <v>21</v>
      </c>
      <c r="N122" s="200" t="s">
        <v>48</v>
      </c>
      <c r="O122" s="42"/>
      <c r="P122" s="201">
        <f t="shared" si="21"/>
        <v>0</v>
      </c>
      <c r="Q122" s="201">
        <v>0</v>
      </c>
      <c r="R122" s="201">
        <f t="shared" si="22"/>
        <v>0</v>
      </c>
      <c r="S122" s="201">
        <v>0</v>
      </c>
      <c r="T122" s="202">
        <f t="shared" si="23"/>
        <v>0</v>
      </c>
      <c r="AR122" s="24" t="s">
        <v>194</v>
      </c>
      <c r="AT122" s="24" t="s">
        <v>189</v>
      </c>
      <c r="AU122" s="24" t="s">
        <v>87</v>
      </c>
      <c r="AY122" s="24" t="s">
        <v>187</v>
      </c>
      <c r="BE122" s="203">
        <f t="shared" si="24"/>
        <v>0</v>
      </c>
      <c r="BF122" s="203">
        <f t="shared" si="25"/>
        <v>0</v>
      </c>
      <c r="BG122" s="203">
        <f t="shared" si="26"/>
        <v>0</v>
      </c>
      <c r="BH122" s="203">
        <f t="shared" si="27"/>
        <v>0</v>
      </c>
      <c r="BI122" s="203">
        <f t="shared" si="28"/>
        <v>0</v>
      </c>
      <c r="BJ122" s="24" t="s">
        <v>85</v>
      </c>
      <c r="BK122" s="203">
        <f t="shared" si="29"/>
        <v>0</v>
      </c>
      <c r="BL122" s="24" t="s">
        <v>194</v>
      </c>
      <c r="BM122" s="24" t="s">
        <v>2843</v>
      </c>
    </row>
    <row r="123" spans="2:65" s="1" customFormat="1" ht="51" customHeight="1">
      <c r="B123" s="41"/>
      <c r="C123" s="192" t="s">
        <v>363</v>
      </c>
      <c r="D123" s="192" t="s">
        <v>189</v>
      </c>
      <c r="E123" s="193" t="s">
        <v>2844</v>
      </c>
      <c r="F123" s="194" t="s">
        <v>2845</v>
      </c>
      <c r="G123" s="195" t="s">
        <v>1450</v>
      </c>
      <c r="H123" s="196">
        <v>1</v>
      </c>
      <c r="I123" s="197"/>
      <c r="J123" s="198">
        <f t="shared" si="20"/>
        <v>0</v>
      </c>
      <c r="K123" s="194" t="s">
        <v>21</v>
      </c>
      <c r="L123" s="61"/>
      <c r="M123" s="199" t="s">
        <v>21</v>
      </c>
      <c r="N123" s="200" t="s">
        <v>48</v>
      </c>
      <c r="O123" s="42"/>
      <c r="P123" s="201">
        <f t="shared" si="21"/>
        <v>0</v>
      </c>
      <c r="Q123" s="201">
        <v>0</v>
      </c>
      <c r="R123" s="201">
        <f t="shared" si="22"/>
        <v>0</v>
      </c>
      <c r="S123" s="201">
        <v>0</v>
      </c>
      <c r="T123" s="202">
        <f t="shared" si="23"/>
        <v>0</v>
      </c>
      <c r="AR123" s="24" t="s">
        <v>194</v>
      </c>
      <c r="AT123" s="24" t="s">
        <v>189</v>
      </c>
      <c r="AU123" s="24" t="s">
        <v>87</v>
      </c>
      <c r="AY123" s="24" t="s">
        <v>187</v>
      </c>
      <c r="BE123" s="203">
        <f t="shared" si="24"/>
        <v>0</v>
      </c>
      <c r="BF123" s="203">
        <f t="shared" si="25"/>
        <v>0</v>
      </c>
      <c r="BG123" s="203">
        <f t="shared" si="26"/>
        <v>0</v>
      </c>
      <c r="BH123" s="203">
        <f t="shared" si="27"/>
        <v>0</v>
      </c>
      <c r="BI123" s="203">
        <f t="shared" si="28"/>
        <v>0</v>
      </c>
      <c r="BJ123" s="24" t="s">
        <v>85</v>
      </c>
      <c r="BK123" s="203">
        <f t="shared" si="29"/>
        <v>0</v>
      </c>
      <c r="BL123" s="24" t="s">
        <v>194</v>
      </c>
      <c r="BM123" s="24" t="s">
        <v>2846</v>
      </c>
    </row>
    <row r="124" spans="2:65" s="1" customFormat="1" ht="38.25" customHeight="1">
      <c r="B124" s="41"/>
      <c r="C124" s="192" t="s">
        <v>371</v>
      </c>
      <c r="D124" s="192" t="s">
        <v>189</v>
      </c>
      <c r="E124" s="193" t="s">
        <v>2847</v>
      </c>
      <c r="F124" s="194" t="s">
        <v>2848</v>
      </c>
      <c r="G124" s="195" t="s">
        <v>21</v>
      </c>
      <c r="H124" s="196">
        <v>0</v>
      </c>
      <c r="I124" s="197"/>
      <c r="J124" s="198">
        <f t="shared" si="20"/>
        <v>0</v>
      </c>
      <c r="K124" s="194" t="s">
        <v>21</v>
      </c>
      <c r="L124" s="61"/>
      <c r="M124" s="199" t="s">
        <v>21</v>
      </c>
      <c r="N124" s="200" t="s">
        <v>48</v>
      </c>
      <c r="O124" s="42"/>
      <c r="P124" s="201">
        <f t="shared" si="21"/>
        <v>0</v>
      </c>
      <c r="Q124" s="201">
        <v>0</v>
      </c>
      <c r="R124" s="201">
        <f t="shared" si="22"/>
        <v>0</v>
      </c>
      <c r="S124" s="201">
        <v>0</v>
      </c>
      <c r="T124" s="202">
        <f t="shared" si="23"/>
        <v>0</v>
      </c>
      <c r="AR124" s="24" t="s">
        <v>194</v>
      </c>
      <c r="AT124" s="24" t="s">
        <v>189</v>
      </c>
      <c r="AU124" s="24" t="s">
        <v>87</v>
      </c>
      <c r="AY124" s="24" t="s">
        <v>187</v>
      </c>
      <c r="BE124" s="203">
        <f t="shared" si="24"/>
        <v>0</v>
      </c>
      <c r="BF124" s="203">
        <f t="shared" si="25"/>
        <v>0</v>
      </c>
      <c r="BG124" s="203">
        <f t="shared" si="26"/>
        <v>0</v>
      </c>
      <c r="BH124" s="203">
        <f t="shared" si="27"/>
        <v>0</v>
      </c>
      <c r="BI124" s="203">
        <f t="shared" si="28"/>
        <v>0</v>
      </c>
      <c r="BJ124" s="24" t="s">
        <v>85</v>
      </c>
      <c r="BK124" s="203">
        <f t="shared" si="29"/>
        <v>0</v>
      </c>
      <c r="BL124" s="24" t="s">
        <v>194</v>
      </c>
      <c r="BM124" s="24" t="s">
        <v>2849</v>
      </c>
    </row>
    <row r="125" spans="2:65" s="1" customFormat="1" ht="51" customHeight="1">
      <c r="B125" s="41"/>
      <c r="C125" s="192" t="s">
        <v>528</v>
      </c>
      <c r="D125" s="192" t="s">
        <v>189</v>
      </c>
      <c r="E125" s="193" t="s">
        <v>2850</v>
      </c>
      <c r="F125" s="194" t="s">
        <v>2851</v>
      </c>
      <c r="G125" s="195" t="s">
        <v>293</v>
      </c>
      <c r="H125" s="196">
        <v>300</v>
      </c>
      <c r="I125" s="197"/>
      <c r="J125" s="198">
        <f t="shared" si="20"/>
        <v>0</v>
      </c>
      <c r="K125" s="194" t="s">
        <v>21</v>
      </c>
      <c r="L125" s="61"/>
      <c r="M125" s="199" t="s">
        <v>21</v>
      </c>
      <c r="N125" s="200" t="s">
        <v>48</v>
      </c>
      <c r="O125" s="42"/>
      <c r="P125" s="201">
        <f t="shared" si="21"/>
        <v>0</v>
      </c>
      <c r="Q125" s="201">
        <v>0</v>
      </c>
      <c r="R125" s="201">
        <f t="shared" si="22"/>
        <v>0</v>
      </c>
      <c r="S125" s="201">
        <v>0</v>
      </c>
      <c r="T125" s="202">
        <f t="shared" si="23"/>
        <v>0</v>
      </c>
      <c r="AR125" s="24" t="s">
        <v>194</v>
      </c>
      <c r="AT125" s="24" t="s">
        <v>189</v>
      </c>
      <c r="AU125" s="24" t="s">
        <v>87</v>
      </c>
      <c r="AY125" s="24" t="s">
        <v>187</v>
      </c>
      <c r="BE125" s="203">
        <f t="shared" si="24"/>
        <v>0</v>
      </c>
      <c r="BF125" s="203">
        <f t="shared" si="25"/>
        <v>0</v>
      </c>
      <c r="BG125" s="203">
        <f t="shared" si="26"/>
        <v>0</v>
      </c>
      <c r="BH125" s="203">
        <f t="shared" si="27"/>
        <v>0</v>
      </c>
      <c r="BI125" s="203">
        <f t="shared" si="28"/>
        <v>0</v>
      </c>
      <c r="BJ125" s="24" t="s">
        <v>85</v>
      </c>
      <c r="BK125" s="203">
        <f t="shared" si="29"/>
        <v>0</v>
      </c>
      <c r="BL125" s="24" t="s">
        <v>194</v>
      </c>
      <c r="BM125" s="24" t="s">
        <v>2852</v>
      </c>
    </row>
    <row r="126" spans="2:65" s="1" customFormat="1" ht="38.25" customHeight="1">
      <c r="B126" s="41"/>
      <c r="C126" s="192" t="s">
        <v>533</v>
      </c>
      <c r="D126" s="192" t="s">
        <v>189</v>
      </c>
      <c r="E126" s="193" t="s">
        <v>2853</v>
      </c>
      <c r="F126" s="194" t="s">
        <v>2854</v>
      </c>
      <c r="G126" s="195" t="s">
        <v>21</v>
      </c>
      <c r="H126" s="196">
        <v>0</v>
      </c>
      <c r="I126" s="197"/>
      <c r="J126" s="198">
        <f t="shared" si="20"/>
        <v>0</v>
      </c>
      <c r="K126" s="194" t="s">
        <v>21</v>
      </c>
      <c r="L126" s="61"/>
      <c r="M126" s="199" t="s">
        <v>21</v>
      </c>
      <c r="N126" s="200" t="s">
        <v>48</v>
      </c>
      <c r="O126" s="42"/>
      <c r="P126" s="201">
        <f t="shared" si="21"/>
        <v>0</v>
      </c>
      <c r="Q126" s="201">
        <v>0</v>
      </c>
      <c r="R126" s="201">
        <f t="shared" si="22"/>
        <v>0</v>
      </c>
      <c r="S126" s="201">
        <v>0</v>
      </c>
      <c r="T126" s="202">
        <f t="shared" si="23"/>
        <v>0</v>
      </c>
      <c r="AR126" s="24" t="s">
        <v>194</v>
      </c>
      <c r="AT126" s="24" t="s">
        <v>189</v>
      </c>
      <c r="AU126" s="24" t="s">
        <v>87</v>
      </c>
      <c r="AY126" s="24" t="s">
        <v>187</v>
      </c>
      <c r="BE126" s="203">
        <f t="shared" si="24"/>
        <v>0</v>
      </c>
      <c r="BF126" s="203">
        <f t="shared" si="25"/>
        <v>0</v>
      </c>
      <c r="BG126" s="203">
        <f t="shared" si="26"/>
        <v>0</v>
      </c>
      <c r="BH126" s="203">
        <f t="shared" si="27"/>
        <v>0</v>
      </c>
      <c r="BI126" s="203">
        <f t="shared" si="28"/>
        <v>0</v>
      </c>
      <c r="BJ126" s="24" t="s">
        <v>85</v>
      </c>
      <c r="BK126" s="203">
        <f t="shared" si="29"/>
        <v>0</v>
      </c>
      <c r="BL126" s="24" t="s">
        <v>194</v>
      </c>
      <c r="BM126" s="24" t="s">
        <v>2855</v>
      </c>
    </row>
    <row r="127" spans="2:65" s="1" customFormat="1" ht="16.5" customHeight="1">
      <c r="B127" s="41"/>
      <c r="C127" s="192" t="s">
        <v>537</v>
      </c>
      <c r="D127" s="192" t="s">
        <v>189</v>
      </c>
      <c r="E127" s="193" t="s">
        <v>2856</v>
      </c>
      <c r="F127" s="194" t="s">
        <v>2857</v>
      </c>
      <c r="G127" s="195" t="s">
        <v>1450</v>
      </c>
      <c r="H127" s="196">
        <v>2</v>
      </c>
      <c r="I127" s="197"/>
      <c r="J127" s="198">
        <f t="shared" si="20"/>
        <v>0</v>
      </c>
      <c r="K127" s="194" t="s">
        <v>21</v>
      </c>
      <c r="L127" s="61"/>
      <c r="M127" s="199" t="s">
        <v>21</v>
      </c>
      <c r="N127" s="200" t="s">
        <v>48</v>
      </c>
      <c r="O127" s="42"/>
      <c r="P127" s="201">
        <f t="shared" si="21"/>
        <v>0</v>
      </c>
      <c r="Q127" s="201">
        <v>0</v>
      </c>
      <c r="R127" s="201">
        <f t="shared" si="22"/>
        <v>0</v>
      </c>
      <c r="S127" s="201">
        <v>0</v>
      </c>
      <c r="T127" s="202">
        <f t="shared" si="23"/>
        <v>0</v>
      </c>
      <c r="AR127" s="24" t="s">
        <v>194</v>
      </c>
      <c r="AT127" s="24" t="s">
        <v>189</v>
      </c>
      <c r="AU127" s="24" t="s">
        <v>87</v>
      </c>
      <c r="AY127" s="24" t="s">
        <v>187</v>
      </c>
      <c r="BE127" s="203">
        <f t="shared" si="24"/>
        <v>0</v>
      </c>
      <c r="BF127" s="203">
        <f t="shared" si="25"/>
        <v>0</v>
      </c>
      <c r="BG127" s="203">
        <f t="shared" si="26"/>
        <v>0</v>
      </c>
      <c r="BH127" s="203">
        <f t="shared" si="27"/>
        <v>0</v>
      </c>
      <c r="BI127" s="203">
        <f t="shared" si="28"/>
        <v>0</v>
      </c>
      <c r="BJ127" s="24" t="s">
        <v>85</v>
      </c>
      <c r="BK127" s="203">
        <f t="shared" si="29"/>
        <v>0</v>
      </c>
      <c r="BL127" s="24" t="s">
        <v>194</v>
      </c>
      <c r="BM127" s="24" t="s">
        <v>2858</v>
      </c>
    </row>
    <row r="128" spans="2:65" s="1" customFormat="1" ht="16.5" customHeight="1">
      <c r="B128" s="41"/>
      <c r="C128" s="192" t="s">
        <v>542</v>
      </c>
      <c r="D128" s="192" t="s">
        <v>189</v>
      </c>
      <c r="E128" s="193" t="s">
        <v>2859</v>
      </c>
      <c r="F128" s="194" t="s">
        <v>2860</v>
      </c>
      <c r="G128" s="195" t="s">
        <v>1014</v>
      </c>
      <c r="H128" s="196">
        <v>1</v>
      </c>
      <c r="I128" s="197"/>
      <c r="J128" s="198">
        <f t="shared" si="20"/>
        <v>0</v>
      </c>
      <c r="K128" s="194" t="s">
        <v>21</v>
      </c>
      <c r="L128" s="61"/>
      <c r="M128" s="199" t="s">
        <v>21</v>
      </c>
      <c r="N128" s="200" t="s">
        <v>48</v>
      </c>
      <c r="O128" s="42"/>
      <c r="P128" s="201">
        <f t="shared" si="21"/>
        <v>0</v>
      </c>
      <c r="Q128" s="201">
        <v>0</v>
      </c>
      <c r="R128" s="201">
        <f t="shared" si="22"/>
        <v>0</v>
      </c>
      <c r="S128" s="201">
        <v>0</v>
      </c>
      <c r="T128" s="202">
        <f t="shared" si="23"/>
        <v>0</v>
      </c>
      <c r="AR128" s="24" t="s">
        <v>194</v>
      </c>
      <c r="AT128" s="24" t="s">
        <v>189</v>
      </c>
      <c r="AU128" s="24" t="s">
        <v>87</v>
      </c>
      <c r="AY128" s="24" t="s">
        <v>187</v>
      </c>
      <c r="BE128" s="203">
        <f t="shared" si="24"/>
        <v>0</v>
      </c>
      <c r="BF128" s="203">
        <f t="shared" si="25"/>
        <v>0</v>
      </c>
      <c r="BG128" s="203">
        <f t="shared" si="26"/>
        <v>0</v>
      </c>
      <c r="BH128" s="203">
        <f t="shared" si="27"/>
        <v>0</v>
      </c>
      <c r="BI128" s="203">
        <f t="shared" si="28"/>
        <v>0</v>
      </c>
      <c r="BJ128" s="24" t="s">
        <v>85</v>
      </c>
      <c r="BK128" s="203">
        <f t="shared" si="29"/>
        <v>0</v>
      </c>
      <c r="BL128" s="24" t="s">
        <v>194</v>
      </c>
      <c r="BM128" s="24" t="s">
        <v>2861</v>
      </c>
    </row>
    <row r="129" spans="2:65" s="1" customFormat="1" ht="16.5" customHeight="1">
      <c r="B129" s="41"/>
      <c r="C129" s="192" t="s">
        <v>547</v>
      </c>
      <c r="D129" s="192" t="s">
        <v>189</v>
      </c>
      <c r="E129" s="193" t="s">
        <v>2862</v>
      </c>
      <c r="F129" s="194" t="s">
        <v>2863</v>
      </c>
      <c r="G129" s="195" t="s">
        <v>1014</v>
      </c>
      <c r="H129" s="196">
        <v>1</v>
      </c>
      <c r="I129" s="197"/>
      <c r="J129" s="198">
        <f t="shared" si="20"/>
        <v>0</v>
      </c>
      <c r="K129" s="194" t="s">
        <v>21</v>
      </c>
      <c r="L129" s="61"/>
      <c r="M129" s="199" t="s">
        <v>21</v>
      </c>
      <c r="N129" s="200" t="s">
        <v>48</v>
      </c>
      <c r="O129" s="42"/>
      <c r="P129" s="201">
        <f t="shared" si="21"/>
        <v>0</v>
      </c>
      <c r="Q129" s="201">
        <v>0</v>
      </c>
      <c r="R129" s="201">
        <f t="shared" si="22"/>
        <v>0</v>
      </c>
      <c r="S129" s="201">
        <v>0</v>
      </c>
      <c r="T129" s="202">
        <f t="shared" si="23"/>
        <v>0</v>
      </c>
      <c r="AR129" s="24" t="s">
        <v>194</v>
      </c>
      <c r="AT129" s="24" t="s">
        <v>189</v>
      </c>
      <c r="AU129" s="24" t="s">
        <v>87</v>
      </c>
      <c r="AY129" s="24" t="s">
        <v>187</v>
      </c>
      <c r="BE129" s="203">
        <f t="shared" si="24"/>
        <v>0</v>
      </c>
      <c r="BF129" s="203">
        <f t="shared" si="25"/>
        <v>0</v>
      </c>
      <c r="BG129" s="203">
        <f t="shared" si="26"/>
        <v>0</v>
      </c>
      <c r="BH129" s="203">
        <f t="shared" si="27"/>
        <v>0</v>
      </c>
      <c r="BI129" s="203">
        <f t="shared" si="28"/>
        <v>0</v>
      </c>
      <c r="BJ129" s="24" t="s">
        <v>85</v>
      </c>
      <c r="BK129" s="203">
        <f t="shared" si="29"/>
        <v>0</v>
      </c>
      <c r="BL129" s="24" t="s">
        <v>194</v>
      </c>
      <c r="BM129" s="24" t="s">
        <v>2864</v>
      </c>
    </row>
    <row r="130" spans="2:65" s="1" customFormat="1" ht="16.5" customHeight="1">
      <c r="B130" s="41"/>
      <c r="C130" s="192" t="s">
        <v>552</v>
      </c>
      <c r="D130" s="192" t="s">
        <v>189</v>
      </c>
      <c r="E130" s="193" t="s">
        <v>2865</v>
      </c>
      <c r="F130" s="194" t="s">
        <v>2866</v>
      </c>
      <c r="G130" s="195" t="s">
        <v>1014</v>
      </c>
      <c r="H130" s="196">
        <v>1</v>
      </c>
      <c r="I130" s="197"/>
      <c r="J130" s="198">
        <f t="shared" si="20"/>
        <v>0</v>
      </c>
      <c r="K130" s="194" t="s">
        <v>21</v>
      </c>
      <c r="L130" s="61"/>
      <c r="M130" s="199" t="s">
        <v>21</v>
      </c>
      <c r="N130" s="200" t="s">
        <v>48</v>
      </c>
      <c r="O130" s="42"/>
      <c r="P130" s="201">
        <f t="shared" si="21"/>
        <v>0</v>
      </c>
      <c r="Q130" s="201">
        <v>0</v>
      </c>
      <c r="R130" s="201">
        <f t="shared" si="22"/>
        <v>0</v>
      </c>
      <c r="S130" s="201">
        <v>0</v>
      </c>
      <c r="T130" s="202">
        <f t="shared" si="23"/>
        <v>0</v>
      </c>
      <c r="AR130" s="24" t="s">
        <v>194</v>
      </c>
      <c r="AT130" s="24" t="s">
        <v>189</v>
      </c>
      <c r="AU130" s="24" t="s">
        <v>87</v>
      </c>
      <c r="AY130" s="24" t="s">
        <v>187</v>
      </c>
      <c r="BE130" s="203">
        <f t="shared" si="24"/>
        <v>0</v>
      </c>
      <c r="BF130" s="203">
        <f t="shared" si="25"/>
        <v>0</v>
      </c>
      <c r="BG130" s="203">
        <f t="shared" si="26"/>
        <v>0</v>
      </c>
      <c r="BH130" s="203">
        <f t="shared" si="27"/>
        <v>0</v>
      </c>
      <c r="BI130" s="203">
        <f t="shared" si="28"/>
        <v>0</v>
      </c>
      <c r="BJ130" s="24" t="s">
        <v>85</v>
      </c>
      <c r="BK130" s="203">
        <f t="shared" si="29"/>
        <v>0</v>
      </c>
      <c r="BL130" s="24" t="s">
        <v>194</v>
      </c>
      <c r="BM130" s="24" t="s">
        <v>2867</v>
      </c>
    </row>
    <row r="131" spans="2:65" s="1" customFormat="1" ht="16.5" customHeight="1">
      <c r="B131" s="41"/>
      <c r="C131" s="192" t="s">
        <v>557</v>
      </c>
      <c r="D131" s="192" t="s">
        <v>189</v>
      </c>
      <c r="E131" s="193" t="s">
        <v>2868</v>
      </c>
      <c r="F131" s="194" t="s">
        <v>2869</v>
      </c>
      <c r="G131" s="195" t="s">
        <v>1014</v>
      </c>
      <c r="H131" s="196">
        <v>1</v>
      </c>
      <c r="I131" s="197"/>
      <c r="J131" s="198">
        <f t="shared" si="20"/>
        <v>0</v>
      </c>
      <c r="K131" s="194" t="s">
        <v>21</v>
      </c>
      <c r="L131" s="61"/>
      <c r="M131" s="199" t="s">
        <v>21</v>
      </c>
      <c r="N131" s="200" t="s">
        <v>48</v>
      </c>
      <c r="O131" s="42"/>
      <c r="P131" s="201">
        <f t="shared" si="21"/>
        <v>0</v>
      </c>
      <c r="Q131" s="201">
        <v>0</v>
      </c>
      <c r="R131" s="201">
        <f t="shared" si="22"/>
        <v>0</v>
      </c>
      <c r="S131" s="201">
        <v>0</v>
      </c>
      <c r="T131" s="202">
        <f t="shared" si="23"/>
        <v>0</v>
      </c>
      <c r="AR131" s="24" t="s">
        <v>194</v>
      </c>
      <c r="AT131" s="24" t="s">
        <v>189</v>
      </c>
      <c r="AU131" s="24" t="s">
        <v>87</v>
      </c>
      <c r="AY131" s="24" t="s">
        <v>187</v>
      </c>
      <c r="BE131" s="203">
        <f t="shared" si="24"/>
        <v>0</v>
      </c>
      <c r="BF131" s="203">
        <f t="shared" si="25"/>
        <v>0</v>
      </c>
      <c r="BG131" s="203">
        <f t="shared" si="26"/>
        <v>0</v>
      </c>
      <c r="BH131" s="203">
        <f t="shared" si="27"/>
        <v>0</v>
      </c>
      <c r="BI131" s="203">
        <f t="shared" si="28"/>
        <v>0</v>
      </c>
      <c r="BJ131" s="24" t="s">
        <v>85</v>
      </c>
      <c r="BK131" s="203">
        <f t="shared" si="29"/>
        <v>0</v>
      </c>
      <c r="BL131" s="24" t="s">
        <v>194</v>
      </c>
      <c r="BM131" s="24" t="s">
        <v>2870</v>
      </c>
    </row>
    <row r="132" spans="2:65" s="10" customFormat="1" ht="29.85" customHeight="1">
      <c r="B132" s="176"/>
      <c r="C132" s="177"/>
      <c r="D132" s="178" t="s">
        <v>76</v>
      </c>
      <c r="E132" s="190" t="s">
        <v>1004</v>
      </c>
      <c r="F132" s="190" t="s">
        <v>1005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SUM(P133:P139)</f>
        <v>0</v>
      </c>
      <c r="Q132" s="184"/>
      <c r="R132" s="185">
        <f>SUM(R133:R139)</f>
        <v>0</v>
      </c>
      <c r="S132" s="184"/>
      <c r="T132" s="186">
        <f>SUM(T133:T139)</f>
        <v>0</v>
      </c>
      <c r="AR132" s="187" t="s">
        <v>194</v>
      </c>
      <c r="AT132" s="188" t="s">
        <v>76</v>
      </c>
      <c r="AU132" s="188" t="s">
        <v>85</v>
      </c>
      <c r="AY132" s="187" t="s">
        <v>187</v>
      </c>
      <c r="BK132" s="189">
        <f>SUM(BK133:BK139)</f>
        <v>0</v>
      </c>
    </row>
    <row r="133" spans="2:65" s="1" customFormat="1" ht="16.5" customHeight="1">
      <c r="B133" s="41"/>
      <c r="C133" s="192" t="s">
        <v>562</v>
      </c>
      <c r="D133" s="192" t="s">
        <v>189</v>
      </c>
      <c r="E133" s="193" t="s">
        <v>2871</v>
      </c>
      <c r="F133" s="194" t="s">
        <v>2459</v>
      </c>
      <c r="G133" s="195" t="s">
        <v>1450</v>
      </c>
      <c r="H133" s="196">
        <v>20</v>
      </c>
      <c r="I133" s="197"/>
      <c r="J133" s="198">
        <f t="shared" ref="J133:J139" si="30">ROUND(I133*H133,2)</f>
        <v>0</v>
      </c>
      <c r="K133" s="194" t="s">
        <v>21</v>
      </c>
      <c r="L133" s="61"/>
      <c r="M133" s="199" t="s">
        <v>21</v>
      </c>
      <c r="N133" s="200" t="s">
        <v>48</v>
      </c>
      <c r="O133" s="42"/>
      <c r="P133" s="201">
        <f t="shared" ref="P133:P139" si="31">O133*H133</f>
        <v>0</v>
      </c>
      <c r="Q133" s="201">
        <v>0</v>
      </c>
      <c r="R133" s="201">
        <f t="shared" ref="R133:R139" si="32">Q133*H133</f>
        <v>0</v>
      </c>
      <c r="S133" s="201">
        <v>0</v>
      </c>
      <c r="T133" s="202">
        <f t="shared" ref="T133:T139" si="33">S133*H133</f>
        <v>0</v>
      </c>
      <c r="AR133" s="24" t="s">
        <v>194</v>
      </c>
      <c r="AT133" s="24" t="s">
        <v>189</v>
      </c>
      <c r="AU133" s="24" t="s">
        <v>87</v>
      </c>
      <c r="AY133" s="24" t="s">
        <v>187</v>
      </c>
      <c r="BE133" s="203">
        <f t="shared" ref="BE133:BE139" si="34">IF(N133="základní",J133,0)</f>
        <v>0</v>
      </c>
      <c r="BF133" s="203">
        <f t="shared" ref="BF133:BF139" si="35">IF(N133="snížená",J133,0)</f>
        <v>0</v>
      </c>
      <c r="BG133" s="203">
        <f t="shared" ref="BG133:BG139" si="36">IF(N133="zákl. přenesená",J133,0)</f>
        <v>0</v>
      </c>
      <c r="BH133" s="203">
        <f t="shared" ref="BH133:BH139" si="37">IF(N133="sníž. přenesená",J133,0)</f>
        <v>0</v>
      </c>
      <c r="BI133" s="203">
        <f t="shared" ref="BI133:BI139" si="38">IF(N133="nulová",J133,0)</f>
        <v>0</v>
      </c>
      <c r="BJ133" s="24" t="s">
        <v>85</v>
      </c>
      <c r="BK133" s="203">
        <f t="shared" ref="BK133:BK139" si="39">ROUND(I133*H133,2)</f>
        <v>0</v>
      </c>
      <c r="BL133" s="24" t="s">
        <v>194</v>
      </c>
      <c r="BM133" s="24" t="s">
        <v>2872</v>
      </c>
    </row>
    <row r="134" spans="2:65" s="1" customFormat="1" ht="16.5" customHeight="1">
      <c r="B134" s="41"/>
      <c r="C134" s="192" t="s">
        <v>566</v>
      </c>
      <c r="D134" s="192" t="s">
        <v>189</v>
      </c>
      <c r="E134" s="193" t="s">
        <v>2873</v>
      </c>
      <c r="F134" s="194" t="s">
        <v>2466</v>
      </c>
      <c r="G134" s="195" t="s">
        <v>2460</v>
      </c>
      <c r="H134" s="196">
        <v>30</v>
      </c>
      <c r="I134" s="197"/>
      <c r="J134" s="198">
        <f t="shared" si="30"/>
        <v>0</v>
      </c>
      <c r="K134" s="194" t="s">
        <v>21</v>
      </c>
      <c r="L134" s="61"/>
      <c r="M134" s="199" t="s">
        <v>21</v>
      </c>
      <c r="N134" s="200" t="s">
        <v>48</v>
      </c>
      <c r="O134" s="42"/>
      <c r="P134" s="201">
        <f t="shared" si="31"/>
        <v>0</v>
      </c>
      <c r="Q134" s="201">
        <v>0</v>
      </c>
      <c r="R134" s="201">
        <f t="shared" si="32"/>
        <v>0</v>
      </c>
      <c r="S134" s="201">
        <v>0</v>
      </c>
      <c r="T134" s="202">
        <f t="shared" si="33"/>
        <v>0</v>
      </c>
      <c r="AR134" s="24" t="s">
        <v>194</v>
      </c>
      <c r="AT134" s="24" t="s">
        <v>189</v>
      </c>
      <c r="AU134" s="24" t="s">
        <v>87</v>
      </c>
      <c r="AY134" s="24" t="s">
        <v>187</v>
      </c>
      <c r="BE134" s="203">
        <f t="shared" si="34"/>
        <v>0</v>
      </c>
      <c r="BF134" s="203">
        <f t="shared" si="35"/>
        <v>0</v>
      </c>
      <c r="BG134" s="203">
        <f t="shared" si="36"/>
        <v>0</v>
      </c>
      <c r="BH134" s="203">
        <f t="shared" si="37"/>
        <v>0</v>
      </c>
      <c r="BI134" s="203">
        <f t="shared" si="38"/>
        <v>0</v>
      </c>
      <c r="BJ134" s="24" t="s">
        <v>85</v>
      </c>
      <c r="BK134" s="203">
        <f t="shared" si="39"/>
        <v>0</v>
      </c>
      <c r="BL134" s="24" t="s">
        <v>194</v>
      </c>
      <c r="BM134" s="24" t="s">
        <v>2874</v>
      </c>
    </row>
    <row r="135" spans="2:65" s="1" customFormat="1" ht="16.5" customHeight="1">
      <c r="B135" s="41"/>
      <c r="C135" s="192" t="s">
        <v>570</v>
      </c>
      <c r="D135" s="192" t="s">
        <v>189</v>
      </c>
      <c r="E135" s="193" t="s">
        <v>2875</v>
      </c>
      <c r="F135" s="194" t="s">
        <v>2592</v>
      </c>
      <c r="G135" s="195" t="s">
        <v>1014</v>
      </c>
      <c r="H135" s="196">
        <v>1</v>
      </c>
      <c r="I135" s="197"/>
      <c r="J135" s="198">
        <f t="shared" si="30"/>
        <v>0</v>
      </c>
      <c r="K135" s="194" t="s">
        <v>21</v>
      </c>
      <c r="L135" s="61"/>
      <c r="M135" s="199" t="s">
        <v>21</v>
      </c>
      <c r="N135" s="200" t="s">
        <v>48</v>
      </c>
      <c r="O135" s="42"/>
      <c r="P135" s="201">
        <f t="shared" si="31"/>
        <v>0</v>
      </c>
      <c r="Q135" s="201">
        <v>0</v>
      </c>
      <c r="R135" s="201">
        <f t="shared" si="32"/>
        <v>0</v>
      </c>
      <c r="S135" s="201">
        <v>0</v>
      </c>
      <c r="T135" s="202">
        <f t="shared" si="33"/>
        <v>0</v>
      </c>
      <c r="AR135" s="24" t="s">
        <v>194</v>
      </c>
      <c r="AT135" s="24" t="s">
        <v>189</v>
      </c>
      <c r="AU135" s="24" t="s">
        <v>87</v>
      </c>
      <c r="AY135" s="24" t="s">
        <v>187</v>
      </c>
      <c r="BE135" s="203">
        <f t="shared" si="34"/>
        <v>0</v>
      </c>
      <c r="BF135" s="203">
        <f t="shared" si="35"/>
        <v>0</v>
      </c>
      <c r="BG135" s="203">
        <f t="shared" si="36"/>
        <v>0</v>
      </c>
      <c r="BH135" s="203">
        <f t="shared" si="37"/>
        <v>0</v>
      </c>
      <c r="BI135" s="203">
        <f t="shared" si="38"/>
        <v>0</v>
      </c>
      <c r="BJ135" s="24" t="s">
        <v>85</v>
      </c>
      <c r="BK135" s="203">
        <f t="shared" si="39"/>
        <v>0</v>
      </c>
      <c r="BL135" s="24" t="s">
        <v>194</v>
      </c>
      <c r="BM135" s="24" t="s">
        <v>2876</v>
      </c>
    </row>
    <row r="136" spans="2:65" s="1" customFormat="1" ht="25.5" customHeight="1">
      <c r="B136" s="41"/>
      <c r="C136" s="192" t="s">
        <v>575</v>
      </c>
      <c r="D136" s="192" t="s">
        <v>189</v>
      </c>
      <c r="E136" s="193" t="s">
        <v>1232</v>
      </c>
      <c r="F136" s="194" t="s">
        <v>1008</v>
      </c>
      <c r="G136" s="195" t="s">
        <v>192</v>
      </c>
      <c r="H136" s="196">
        <v>3</v>
      </c>
      <c r="I136" s="197"/>
      <c r="J136" s="198">
        <f t="shared" si="30"/>
        <v>0</v>
      </c>
      <c r="K136" s="194" t="s">
        <v>21</v>
      </c>
      <c r="L136" s="61"/>
      <c r="M136" s="199" t="s">
        <v>21</v>
      </c>
      <c r="N136" s="200" t="s">
        <v>48</v>
      </c>
      <c r="O136" s="42"/>
      <c r="P136" s="201">
        <f t="shared" si="31"/>
        <v>0</v>
      </c>
      <c r="Q136" s="201">
        <v>0</v>
      </c>
      <c r="R136" s="201">
        <f t="shared" si="32"/>
        <v>0</v>
      </c>
      <c r="S136" s="201">
        <v>0</v>
      </c>
      <c r="T136" s="202">
        <f t="shared" si="33"/>
        <v>0</v>
      </c>
      <c r="AR136" s="24" t="s">
        <v>1009</v>
      </c>
      <c r="AT136" s="24" t="s">
        <v>189</v>
      </c>
      <c r="AU136" s="24" t="s">
        <v>87</v>
      </c>
      <c r="AY136" s="24" t="s">
        <v>187</v>
      </c>
      <c r="BE136" s="203">
        <f t="shared" si="34"/>
        <v>0</v>
      </c>
      <c r="BF136" s="203">
        <f t="shared" si="35"/>
        <v>0</v>
      </c>
      <c r="BG136" s="203">
        <f t="shared" si="36"/>
        <v>0</v>
      </c>
      <c r="BH136" s="203">
        <f t="shared" si="37"/>
        <v>0</v>
      </c>
      <c r="BI136" s="203">
        <f t="shared" si="38"/>
        <v>0</v>
      </c>
      <c r="BJ136" s="24" t="s">
        <v>85</v>
      </c>
      <c r="BK136" s="203">
        <f t="shared" si="39"/>
        <v>0</v>
      </c>
      <c r="BL136" s="24" t="s">
        <v>1009</v>
      </c>
      <c r="BM136" s="24" t="s">
        <v>2877</v>
      </c>
    </row>
    <row r="137" spans="2:65" s="1" customFormat="1" ht="16.5" customHeight="1">
      <c r="B137" s="41"/>
      <c r="C137" s="192" t="s">
        <v>580</v>
      </c>
      <c r="D137" s="192" t="s">
        <v>189</v>
      </c>
      <c r="E137" s="193" t="s">
        <v>1012</v>
      </c>
      <c r="F137" s="194" t="s">
        <v>1013</v>
      </c>
      <c r="G137" s="195" t="s">
        <v>1014</v>
      </c>
      <c r="H137" s="196">
        <v>1</v>
      </c>
      <c r="I137" s="197"/>
      <c r="J137" s="198">
        <f t="shared" si="30"/>
        <v>0</v>
      </c>
      <c r="K137" s="194" t="s">
        <v>21</v>
      </c>
      <c r="L137" s="61"/>
      <c r="M137" s="199" t="s">
        <v>21</v>
      </c>
      <c r="N137" s="200" t="s">
        <v>48</v>
      </c>
      <c r="O137" s="42"/>
      <c r="P137" s="201">
        <f t="shared" si="31"/>
        <v>0</v>
      </c>
      <c r="Q137" s="201">
        <v>0</v>
      </c>
      <c r="R137" s="201">
        <f t="shared" si="32"/>
        <v>0</v>
      </c>
      <c r="S137" s="201">
        <v>0</v>
      </c>
      <c r="T137" s="202">
        <f t="shared" si="33"/>
        <v>0</v>
      </c>
      <c r="AR137" s="24" t="s">
        <v>1009</v>
      </c>
      <c r="AT137" s="24" t="s">
        <v>189</v>
      </c>
      <c r="AU137" s="24" t="s">
        <v>87</v>
      </c>
      <c r="AY137" s="24" t="s">
        <v>187</v>
      </c>
      <c r="BE137" s="203">
        <f t="shared" si="34"/>
        <v>0</v>
      </c>
      <c r="BF137" s="203">
        <f t="shared" si="35"/>
        <v>0</v>
      </c>
      <c r="BG137" s="203">
        <f t="shared" si="36"/>
        <v>0</v>
      </c>
      <c r="BH137" s="203">
        <f t="shared" si="37"/>
        <v>0</v>
      </c>
      <c r="BI137" s="203">
        <f t="shared" si="38"/>
        <v>0</v>
      </c>
      <c r="BJ137" s="24" t="s">
        <v>85</v>
      </c>
      <c r="BK137" s="203">
        <f t="shared" si="39"/>
        <v>0</v>
      </c>
      <c r="BL137" s="24" t="s">
        <v>1009</v>
      </c>
      <c r="BM137" s="24" t="s">
        <v>2878</v>
      </c>
    </row>
    <row r="138" spans="2:65" s="1" customFormat="1" ht="16.5" customHeight="1">
      <c r="B138" s="41"/>
      <c r="C138" s="192" t="s">
        <v>585</v>
      </c>
      <c r="D138" s="192" t="s">
        <v>189</v>
      </c>
      <c r="E138" s="193" t="s">
        <v>1017</v>
      </c>
      <c r="F138" s="194" t="s">
        <v>1018</v>
      </c>
      <c r="G138" s="195" t="s">
        <v>1014</v>
      </c>
      <c r="H138" s="196">
        <v>1</v>
      </c>
      <c r="I138" s="197"/>
      <c r="J138" s="198">
        <f t="shared" si="30"/>
        <v>0</v>
      </c>
      <c r="K138" s="194" t="s">
        <v>21</v>
      </c>
      <c r="L138" s="61"/>
      <c r="M138" s="199" t="s">
        <v>21</v>
      </c>
      <c r="N138" s="200" t="s">
        <v>48</v>
      </c>
      <c r="O138" s="42"/>
      <c r="P138" s="201">
        <f t="shared" si="31"/>
        <v>0</v>
      </c>
      <c r="Q138" s="201">
        <v>0</v>
      </c>
      <c r="R138" s="201">
        <f t="shared" si="32"/>
        <v>0</v>
      </c>
      <c r="S138" s="201">
        <v>0</v>
      </c>
      <c r="T138" s="202">
        <f t="shared" si="33"/>
        <v>0</v>
      </c>
      <c r="AR138" s="24" t="s">
        <v>1009</v>
      </c>
      <c r="AT138" s="24" t="s">
        <v>189</v>
      </c>
      <c r="AU138" s="24" t="s">
        <v>87</v>
      </c>
      <c r="AY138" s="24" t="s">
        <v>187</v>
      </c>
      <c r="BE138" s="203">
        <f t="shared" si="34"/>
        <v>0</v>
      </c>
      <c r="BF138" s="203">
        <f t="shared" si="35"/>
        <v>0</v>
      </c>
      <c r="BG138" s="203">
        <f t="shared" si="36"/>
        <v>0</v>
      </c>
      <c r="BH138" s="203">
        <f t="shared" si="37"/>
        <v>0</v>
      </c>
      <c r="BI138" s="203">
        <f t="shared" si="38"/>
        <v>0</v>
      </c>
      <c r="BJ138" s="24" t="s">
        <v>85</v>
      </c>
      <c r="BK138" s="203">
        <f t="shared" si="39"/>
        <v>0</v>
      </c>
      <c r="BL138" s="24" t="s">
        <v>1009</v>
      </c>
      <c r="BM138" s="24" t="s">
        <v>2879</v>
      </c>
    </row>
    <row r="139" spans="2:65" s="1" customFormat="1" ht="25.5" customHeight="1">
      <c r="B139" s="41"/>
      <c r="C139" s="192" t="s">
        <v>590</v>
      </c>
      <c r="D139" s="192" t="s">
        <v>189</v>
      </c>
      <c r="E139" s="193" t="s">
        <v>1021</v>
      </c>
      <c r="F139" s="194" t="s">
        <v>1022</v>
      </c>
      <c r="G139" s="195" t="s">
        <v>1014</v>
      </c>
      <c r="H139" s="196">
        <v>1</v>
      </c>
      <c r="I139" s="197"/>
      <c r="J139" s="198">
        <f t="shared" si="30"/>
        <v>0</v>
      </c>
      <c r="K139" s="194" t="s">
        <v>21</v>
      </c>
      <c r="L139" s="61"/>
      <c r="M139" s="199" t="s">
        <v>21</v>
      </c>
      <c r="N139" s="216" t="s">
        <v>48</v>
      </c>
      <c r="O139" s="217"/>
      <c r="P139" s="218">
        <f t="shared" si="31"/>
        <v>0</v>
      </c>
      <c r="Q139" s="218">
        <v>0</v>
      </c>
      <c r="R139" s="218">
        <f t="shared" si="32"/>
        <v>0</v>
      </c>
      <c r="S139" s="218">
        <v>0</v>
      </c>
      <c r="T139" s="219">
        <f t="shared" si="33"/>
        <v>0</v>
      </c>
      <c r="AR139" s="24" t="s">
        <v>1009</v>
      </c>
      <c r="AT139" s="24" t="s">
        <v>189</v>
      </c>
      <c r="AU139" s="24" t="s">
        <v>87</v>
      </c>
      <c r="AY139" s="24" t="s">
        <v>187</v>
      </c>
      <c r="BE139" s="203">
        <f t="shared" si="34"/>
        <v>0</v>
      </c>
      <c r="BF139" s="203">
        <f t="shared" si="35"/>
        <v>0</v>
      </c>
      <c r="BG139" s="203">
        <f t="shared" si="36"/>
        <v>0</v>
      </c>
      <c r="BH139" s="203">
        <f t="shared" si="37"/>
        <v>0</v>
      </c>
      <c r="BI139" s="203">
        <f t="shared" si="38"/>
        <v>0</v>
      </c>
      <c r="BJ139" s="24" t="s">
        <v>85</v>
      </c>
      <c r="BK139" s="203">
        <f t="shared" si="39"/>
        <v>0</v>
      </c>
      <c r="BL139" s="24" t="s">
        <v>1009</v>
      </c>
      <c r="BM139" s="24" t="s">
        <v>2880</v>
      </c>
    </row>
    <row r="140" spans="2:65" s="1" customFormat="1" ht="6.95" customHeight="1">
      <c r="B140" s="56"/>
      <c r="C140" s="57"/>
      <c r="D140" s="57"/>
      <c r="E140" s="57"/>
      <c r="F140" s="57"/>
      <c r="G140" s="57"/>
      <c r="H140" s="57"/>
      <c r="I140" s="139"/>
      <c r="J140" s="57"/>
      <c r="K140" s="57"/>
      <c r="L140" s="61"/>
    </row>
  </sheetData>
  <sheetProtection algorithmName="SHA-512" hashValue="9+bdTfTcDXYWLoM3f3jLST/q178/5OSvvZ4UM8LypOZawLPvzc519LeMos4T5J1qrw2KDk3c0QcPVMxXmrT6Zw==" saltValue="7CQ4dsmj1EzQ4lKqQEyEj8rJmKU4RB2kCxjWMF93g68OUP/qOc7A64ma6BiXC3qEfIRRAWMvi3gNaDcP87viJg==" spinCount="100000" sheet="1" objects="1" scenarios="1" formatColumns="0" formatRows="0" autoFilter="0"/>
  <autoFilter ref="C80:K139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129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2881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ROUND(SUM(BE83:BE171), 2)</f>
        <v>0</v>
      </c>
      <c r="G30" s="42"/>
      <c r="H30" s="42"/>
      <c r="I30" s="131">
        <v>0.21</v>
      </c>
      <c r="J30" s="130">
        <f>ROUND(ROUND((SUM(BE83:BE171)),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ROUND(SUM(BF83:BF171), 2)</f>
        <v>0</v>
      </c>
      <c r="G31" s="42"/>
      <c r="H31" s="42"/>
      <c r="I31" s="131">
        <v>0.15</v>
      </c>
      <c r="J31" s="130">
        <f>ROUND(ROUND((SUM(BF83:BF171)),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ROUND(SUM(BG83:BG171),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ROUND(SUM(BH83:BH171),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ROUND(SUM(BI83:BI171),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___406.1 - Přeložka kabelů PRE, a.s. (PRE, a.s.) - VN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J83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387</v>
      </c>
      <c r="E57" s="152"/>
      <c r="F57" s="152"/>
      <c r="G57" s="152"/>
      <c r="H57" s="152"/>
      <c r="I57" s="153"/>
      <c r="J57" s="154">
        <f>J84</f>
        <v>0</v>
      </c>
      <c r="K57" s="155"/>
    </row>
    <row r="58" spans="2:47" s="8" customFormat="1" ht="19.899999999999999" customHeight="1">
      <c r="B58" s="156"/>
      <c r="C58" s="157"/>
      <c r="D58" s="158" t="s">
        <v>2882</v>
      </c>
      <c r="E58" s="159"/>
      <c r="F58" s="159"/>
      <c r="G58" s="159"/>
      <c r="H58" s="159"/>
      <c r="I58" s="160"/>
      <c r="J58" s="161">
        <f>J85</f>
        <v>0</v>
      </c>
      <c r="K58" s="162"/>
    </row>
    <row r="59" spans="2:47" s="8" customFormat="1" ht="19.899999999999999" customHeight="1">
      <c r="B59" s="156"/>
      <c r="C59" s="157"/>
      <c r="D59" s="158" t="s">
        <v>2883</v>
      </c>
      <c r="E59" s="159"/>
      <c r="F59" s="159"/>
      <c r="G59" s="159"/>
      <c r="H59" s="159"/>
      <c r="I59" s="160"/>
      <c r="J59" s="161">
        <f>J93</f>
        <v>0</v>
      </c>
      <c r="K59" s="162"/>
    </row>
    <row r="60" spans="2:47" s="8" customFormat="1" ht="14.85" customHeight="1">
      <c r="B60" s="156"/>
      <c r="C60" s="157"/>
      <c r="D60" s="158" t="s">
        <v>2884</v>
      </c>
      <c r="E60" s="159"/>
      <c r="F60" s="159"/>
      <c r="G60" s="159"/>
      <c r="H60" s="159"/>
      <c r="I60" s="160"/>
      <c r="J60" s="161">
        <f>J152</f>
        <v>0</v>
      </c>
      <c r="K60" s="162"/>
    </row>
    <row r="61" spans="2:47" s="8" customFormat="1" ht="19.899999999999999" customHeight="1">
      <c r="B61" s="156"/>
      <c r="C61" s="157"/>
      <c r="D61" s="158" t="s">
        <v>168</v>
      </c>
      <c r="E61" s="159"/>
      <c r="F61" s="159"/>
      <c r="G61" s="159"/>
      <c r="H61" s="159"/>
      <c r="I61" s="160"/>
      <c r="J61" s="161">
        <f>J154</f>
        <v>0</v>
      </c>
      <c r="K61" s="162"/>
    </row>
    <row r="62" spans="2:47" s="8" customFormat="1" ht="19.899999999999999" customHeight="1">
      <c r="B62" s="156"/>
      <c r="C62" s="157"/>
      <c r="D62" s="158" t="s">
        <v>386</v>
      </c>
      <c r="E62" s="159"/>
      <c r="F62" s="159"/>
      <c r="G62" s="159"/>
      <c r="H62" s="159"/>
      <c r="I62" s="160"/>
      <c r="J62" s="161">
        <f>J158</f>
        <v>0</v>
      </c>
      <c r="K62" s="162"/>
    </row>
    <row r="63" spans="2:47" s="7" customFormat="1" ht="24.95" customHeight="1">
      <c r="B63" s="149"/>
      <c r="C63" s="150"/>
      <c r="D63" s="151" t="s">
        <v>391</v>
      </c>
      <c r="E63" s="152"/>
      <c r="F63" s="152"/>
      <c r="G63" s="152"/>
      <c r="H63" s="152"/>
      <c r="I63" s="153"/>
      <c r="J63" s="154">
        <f>J163</f>
        <v>0</v>
      </c>
      <c r="K63" s="155"/>
    </row>
    <row r="64" spans="2:47" s="1" customFormat="1" ht="21.75" customHeight="1">
      <c r="B64" s="41"/>
      <c r="C64" s="42"/>
      <c r="D64" s="42"/>
      <c r="E64" s="42"/>
      <c r="F64" s="42"/>
      <c r="G64" s="42"/>
      <c r="H64" s="42"/>
      <c r="I64" s="118"/>
      <c r="J64" s="42"/>
      <c r="K64" s="4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2"/>
      <c r="J69" s="60"/>
      <c r="K69" s="60"/>
      <c r="L69" s="61"/>
    </row>
    <row r="70" spans="2:12" s="1" customFormat="1" ht="36.950000000000003" customHeight="1">
      <c r="B70" s="41"/>
      <c r="C70" s="62" t="s">
        <v>171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6.5" customHeight="1">
      <c r="B73" s="41"/>
      <c r="C73" s="63"/>
      <c r="D73" s="63"/>
      <c r="E73" s="387" t="str">
        <f>E7</f>
        <v>Sdružené parkoviště Jankovcova, Praha 7</v>
      </c>
      <c r="F73" s="388"/>
      <c r="G73" s="388"/>
      <c r="H73" s="388"/>
      <c r="I73" s="163"/>
      <c r="J73" s="63"/>
      <c r="K73" s="63"/>
      <c r="L73" s="61"/>
    </row>
    <row r="74" spans="2:12" s="1" customFormat="1" ht="14.45" customHeight="1">
      <c r="B74" s="41"/>
      <c r="C74" s="65" t="s">
        <v>157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7.25" customHeight="1">
      <c r="B75" s="41"/>
      <c r="C75" s="63"/>
      <c r="D75" s="63"/>
      <c r="E75" s="362" t="str">
        <f>E9</f>
        <v>___406.1 - Přeložka kabelů PRE, a.s. (PRE, a.s.) - VN</v>
      </c>
      <c r="F75" s="389"/>
      <c r="G75" s="389"/>
      <c r="H75" s="389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8" customHeight="1">
      <c r="B77" s="41"/>
      <c r="C77" s="65" t="s">
        <v>24</v>
      </c>
      <c r="D77" s="63"/>
      <c r="E77" s="63"/>
      <c r="F77" s="164" t="str">
        <f>F12</f>
        <v>Praha 7</v>
      </c>
      <c r="G77" s="63"/>
      <c r="H77" s="63"/>
      <c r="I77" s="165" t="s">
        <v>26</v>
      </c>
      <c r="J77" s="73" t="str">
        <f>IF(J12="","",J12)</f>
        <v>19. 3. 2018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>
      <c r="B79" s="41"/>
      <c r="C79" s="65" t="s">
        <v>28</v>
      </c>
      <c r="D79" s="63"/>
      <c r="E79" s="63"/>
      <c r="F79" s="164" t="str">
        <f>E15</f>
        <v>Technická správa komunikací hl. m. Prahy, a.s.</v>
      </c>
      <c r="G79" s="63"/>
      <c r="H79" s="63"/>
      <c r="I79" s="165" t="s">
        <v>36</v>
      </c>
      <c r="J79" s="164" t="str">
        <f>E21</f>
        <v>Sinpps s.r.o.</v>
      </c>
      <c r="K79" s="63"/>
      <c r="L79" s="61"/>
    </row>
    <row r="80" spans="2:12" s="1" customFormat="1" ht="14.45" customHeight="1">
      <c r="B80" s="41"/>
      <c r="C80" s="65" t="s">
        <v>34</v>
      </c>
      <c r="D80" s="63"/>
      <c r="E80" s="63"/>
      <c r="F80" s="164" t="str">
        <f>IF(E18="","",E18)</f>
        <v/>
      </c>
      <c r="G80" s="63"/>
      <c r="H80" s="63"/>
      <c r="I80" s="163"/>
      <c r="J80" s="63"/>
      <c r="K80" s="63"/>
      <c r="L80" s="61"/>
    </row>
    <row r="81" spans="2:65" s="1" customFormat="1" ht="10.3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9" customFormat="1" ht="29.25" customHeight="1">
      <c r="B82" s="166"/>
      <c r="C82" s="167" t="s">
        <v>172</v>
      </c>
      <c r="D82" s="168" t="s">
        <v>62</v>
      </c>
      <c r="E82" s="168" t="s">
        <v>58</v>
      </c>
      <c r="F82" s="168" t="s">
        <v>173</v>
      </c>
      <c r="G82" s="168" t="s">
        <v>174</v>
      </c>
      <c r="H82" s="168" t="s">
        <v>175</v>
      </c>
      <c r="I82" s="169" t="s">
        <v>176</v>
      </c>
      <c r="J82" s="168" t="s">
        <v>161</v>
      </c>
      <c r="K82" s="170" t="s">
        <v>177</v>
      </c>
      <c r="L82" s="171"/>
      <c r="M82" s="81" t="s">
        <v>178</v>
      </c>
      <c r="N82" s="82" t="s">
        <v>47</v>
      </c>
      <c r="O82" s="82" t="s">
        <v>179</v>
      </c>
      <c r="P82" s="82" t="s">
        <v>180</v>
      </c>
      <c r="Q82" s="82" t="s">
        <v>181</v>
      </c>
      <c r="R82" s="82" t="s">
        <v>182</v>
      </c>
      <c r="S82" s="82" t="s">
        <v>183</v>
      </c>
      <c r="T82" s="83" t="s">
        <v>184</v>
      </c>
    </row>
    <row r="83" spans="2:65" s="1" customFormat="1" ht="29.25" customHeight="1">
      <c r="B83" s="41"/>
      <c r="C83" s="87" t="s">
        <v>162</v>
      </c>
      <c r="D83" s="63"/>
      <c r="E83" s="63"/>
      <c r="F83" s="63"/>
      <c r="G83" s="63"/>
      <c r="H83" s="63"/>
      <c r="I83" s="163"/>
      <c r="J83" s="172">
        <f>BK83</f>
        <v>0</v>
      </c>
      <c r="K83" s="63"/>
      <c r="L83" s="61"/>
      <c r="M83" s="84"/>
      <c r="N83" s="85"/>
      <c r="O83" s="85"/>
      <c r="P83" s="173">
        <f>P84+P163</f>
        <v>0</v>
      </c>
      <c r="Q83" s="85"/>
      <c r="R83" s="173">
        <f>R84+R163</f>
        <v>66.694213000000005</v>
      </c>
      <c r="S83" s="85"/>
      <c r="T83" s="174">
        <f>T84+T163</f>
        <v>54.281500000000001</v>
      </c>
      <c r="AT83" s="24" t="s">
        <v>76</v>
      </c>
      <c r="AU83" s="24" t="s">
        <v>163</v>
      </c>
      <c r="BK83" s="175">
        <f>BK84+BK163</f>
        <v>0</v>
      </c>
    </row>
    <row r="84" spans="2:65" s="10" customFormat="1" ht="37.35" customHeight="1">
      <c r="B84" s="176"/>
      <c r="C84" s="177"/>
      <c r="D84" s="178" t="s">
        <v>76</v>
      </c>
      <c r="E84" s="179" t="s">
        <v>511</v>
      </c>
      <c r="F84" s="179" t="s">
        <v>968</v>
      </c>
      <c r="G84" s="177"/>
      <c r="H84" s="177"/>
      <c r="I84" s="180"/>
      <c r="J84" s="181">
        <f>BK84</f>
        <v>0</v>
      </c>
      <c r="K84" s="177"/>
      <c r="L84" s="182"/>
      <c r="M84" s="183"/>
      <c r="N84" s="184"/>
      <c r="O84" s="184"/>
      <c r="P84" s="185">
        <f>P85+P93+P154+P158</f>
        <v>0</v>
      </c>
      <c r="Q84" s="184"/>
      <c r="R84" s="185">
        <f>R85+R93+R154+R158</f>
        <v>66.694213000000005</v>
      </c>
      <c r="S84" s="184"/>
      <c r="T84" s="186">
        <f>T85+T93+T154+T158</f>
        <v>54.281500000000001</v>
      </c>
      <c r="AR84" s="187" t="s">
        <v>199</v>
      </c>
      <c r="AT84" s="188" t="s">
        <v>76</v>
      </c>
      <c r="AU84" s="188" t="s">
        <v>77</v>
      </c>
      <c r="AY84" s="187" t="s">
        <v>187</v>
      </c>
      <c r="BK84" s="189">
        <f>BK85+BK93+BK154+BK158</f>
        <v>0</v>
      </c>
    </row>
    <row r="85" spans="2:65" s="10" customFormat="1" ht="19.899999999999999" customHeight="1">
      <c r="B85" s="176"/>
      <c r="C85" s="177"/>
      <c r="D85" s="178" t="s">
        <v>76</v>
      </c>
      <c r="E85" s="190" t="s">
        <v>2885</v>
      </c>
      <c r="F85" s="190" t="s">
        <v>2886</v>
      </c>
      <c r="G85" s="177"/>
      <c r="H85" s="177"/>
      <c r="I85" s="180"/>
      <c r="J85" s="191">
        <f>BK85</f>
        <v>0</v>
      </c>
      <c r="K85" s="177"/>
      <c r="L85" s="182"/>
      <c r="M85" s="183"/>
      <c r="N85" s="184"/>
      <c r="O85" s="184"/>
      <c r="P85" s="185">
        <f>SUM(P86:P92)</f>
        <v>0</v>
      </c>
      <c r="Q85" s="184"/>
      <c r="R85" s="185">
        <f>SUM(R86:R92)</f>
        <v>0</v>
      </c>
      <c r="S85" s="184"/>
      <c r="T85" s="186">
        <f>SUM(T86:T92)</f>
        <v>0</v>
      </c>
      <c r="AR85" s="187" t="s">
        <v>199</v>
      </c>
      <c r="AT85" s="188" t="s">
        <v>76</v>
      </c>
      <c r="AU85" s="188" t="s">
        <v>85</v>
      </c>
      <c r="AY85" s="187" t="s">
        <v>187</v>
      </c>
      <c r="BK85" s="189">
        <f>SUM(BK86:BK92)</f>
        <v>0</v>
      </c>
    </row>
    <row r="86" spans="2:65" s="1" customFormat="1" ht="16.5" customHeight="1">
      <c r="B86" s="41"/>
      <c r="C86" s="192" t="s">
        <v>85</v>
      </c>
      <c r="D86" s="192" t="s">
        <v>189</v>
      </c>
      <c r="E86" s="193" t="s">
        <v>2887</v>
      </c>
      <c r="F86" s="194" t="s">
        <v>2888</v>
      </c>
      <c r="G86" s="195" t="s">
        <v>1450</v>
      </c>
      <c r="H86" s="196">
        <v>1</v>
      </c>
      <c r="I86" s="197"/>
      <c r="J86" s="198">
        <f t="shared" ref="J86:J92" si="0">ROUND(I86*H86,2)</f>
        <v>0</v>
      </c>
      <c r="K86" s="194" t="s">
        <v>21</v>
      </c>
      <c r="L86" s="61"/>
      <c r="M86" s="199" t="s">
        <v>21</v>
      </c>
      <c r="N86" s="200" t="s">
        <v>48</v>
      </c>
      <c r="O86" s="42"/>
      <c r="P86" s="201">
        <f t="shared" ref="P86:P92" si="1">O86*H86</f>
        <v>0</v>
      </c>
      <c r="Q86" s="201">
        <v>0</v>
      </c>
      <c r="R86" s="201">
        <f t="shared" ref="R86:R92" si="2">Q86*H86</f>
        <v>0</v>
      </c>
      <c r="S86" s="201">
        <v>0</v>
      </c>
      <c r="T86" s="202">
        <f t="shared" ref="T86:T92" si="3">S86*H86</f>
        <v>0</v>
      </c>
      <c r="AR86" s="24" t="s">
        <v>641</v>
      </c>
      <c r="AT86" s="24" t="s">
        <v>189</v>
      </c>
      <c r="AU86" s="24" t="s">
        <v>87</v>
      </c>
      <c r="AY86" s="24" t="s">
        <v>187</v>
      </c>
      <c r="BE86" s="203">
        <f t="shared" ref="BE86:BE92" si="4">IF(N86="základní",J86,0)</f>
        <v>0</v>
      </c>
      <c r="BF86" s="203">
        <f t="shared" ref="BF86:BF92" si="5">IF(N86="snížená",J86,0)</f>
        <v>0</v>
      </c>
      <c r="BG86" s="203">
        <f t="shared" ref="BG86:BG92" si="6">IF(N86="zákl. přenesená",J86,0)</f>
        <v>0</v>
      </c>
      <c r="BH86" s="203">
        <f t="shared" ref="BH86:BH92" si="7">IF(N86="sníž. přenesená",J86,0)</f>
        <v>0</v>
      </c>
      <c r="BI86" s="203">
        <f t="shared" ref="BI86:BI92" si="8">IF(N86="nulová",J86,0)</f>
        <v>0</v>
      </c>
      <c r="BJ86" s="24" t="s">
        <v>85</v>
      </c>
      <c r="BK86" s="203">
        <f t="shared" ref="BK86:BK92" si="9">ROUND(I86*H86,2)</f>
        <v>0</v>
      </c>
      <c r="BL86" s="24" t="s">
        <v>641</v>
      </c>
      <c r="BM86" s="24" t="s">
        <v>2889</v>
      </c>
    </row>
    <row r="87" spans="2:65" s="1" customFormat="1" ht="16.5" customHeight="1">
      <c r="B87" s="41"/>
      <c r="C87" s="192" t="s">
        <v>87</v>
      </c>
      <c r="D87" s="192" t="s">
        <v>189</v>
      </c>
      <c r="E87" s="193" t="s">
        <v>2890</v>
      </c>
      <c r="F87" s="194" t="s">
        <v>2891</v>
      </c>
      <c r="G87" s="195" t="s">
        <v>202</v>
      </c>
      <c r="H87" s="196">
        <v>1</v>
      </c>
      <c r="I87" s="197"/>
      <c r="J87" s="198">
        <f t="shared" si="0"/>
        <v>0</v>
      </c>
      <c r="K87" s="194" t="s">
        <v>21</v>
      </c>
      <c r="L87" s="61"/>
      <c r="M87" s="199" t="s">
        <v>21</v>
      </c>
      <c r="N87" s="200" t="s">
        <v>48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641</v>
      </c>
      <c r="AT87" s="24" t="s">
        <v>189</v>
      </c>
      <c r="AU87" s="24" t="s">
        <v>87</v>
      </c>
      <c r="AY87" s="24" t="s">
        <v>187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85</v>
      </c>
      <c r="BK87" s="203">
        <f t="shared" si="9"/>
        <v>0</v>
      </c>
      <c r="BL87" s="24" t="s">
        <v>641</v>
      </c>
      <c r="BM87" s="24" t="s">
        <v>2892</v>
      </c>
    </row>
    <row r="88" spans="2:65" s="1" customFormat="1" ht="16.5" customHeight="1">
      <c r="B88" s="41"/>
      <c r="C88" s="192" t="s">
        <v>199</v>
      </c>
      <c r="D88" s="192" t="s">
        <v>189</v>
      </c>
      <c r="E88" s="193" t="s">
        <v>2893</v>
      </c>
      <c r="F88" s="194" t="s">
        <v>2894</v>
      </c>
      <c r="G88" s="195" t="s">
        <v>202</v>
      </c>
      <c r="H88" s="196">
        <v>1</v>
      </c>
      <c r="I88" s="197"/>
      <c r="J88" s="198">
        <f t="shared" si="0"/>
        <v>0</v>
      </c>
      <c r="K88" s="194" t="s">
        <v>21</v>
      </c>
      <c r="L88" s="61"/>
      <c r="M88" s="199" t="s">
        <v>21</v>
      </c>
      <c r="N88" s="200" t="s">
        <v>48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641</v>
      </c>
      <c r="AT88" s="24" t="s">
        <v>189</v>
      </c>
      <c r="AU88" s="24" t="s">
        <v>87</v>
      </c>
      <c r="AY88" s="24" t="s">
        <v>187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85</v>
      </c>
      <c r="BK88" s="203">
        <f t="shared" si="9"/>
        <v>0</v>
      </c>
      <c r="BL88" s="24" t="s">
        <v>641</v>
      </c>
      <c r="BM88" s="24" t="s">
        <v>2895</v>
      </c>
    </row>
    <row r="89" spans="2:65" s="1" customFormat="1" ht="16.5" customHeight="1">
      <c r="B89" s="41"/>
      <c r="C89" s="192" t="s">
        <v>194</v>
      </c>
      <c r="D89" s="192" t="s">
        <v>189</v>
      </c>
      <c r="E89" s="193" t="s">
        <v>2896</v>
      </c>
      <c r="F89" s="194" t="s">
        <v>2897</v>
      </c>
      <c r="G89" s="195" t="s">
        <v>2460</v>
      </c>
      <c r="H89" s="196">
        <v>1</v>
      </c>
      <c r="I89" s="197"/>
      <c r="J89" s="198">
        <f t="shared" si="0"/>
        <v>0</v>
      </c>
      <c r="K89" s="194" t="s">
        <v>21</v>
      </c>
      <c r="L89" s="61"/>
      <c r="M89" s="199" t="s">
        <v>21</v>
      </c>
      <c r="N89" s="200" t="s">
        <v>48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641</v>
      </c>
      <c r="AT89" s="24" t="s">
        <v>189</v>
      </c>
      <c r="AU89" s="24" t="s">
        <v>87</v>
      </c>
      <c r="AY89" s="24" t="s">
        <v>187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85</v>
      </c>
      <c r="BK89" s="203">
        <f t="shared" si="9"/>
        <v>0</v>
      </c>
      <c r="BL89" s="24" t="s">
        <v>641</v>
      </c>
      <c r="BM89" s="24" t="s">
        <v>2898</v>
      </c>
    </row>
    <row r="90" spans="2:65" s="1" customFormat="1" ht="25.5" customHeight="1">
      <c r="B90" s="41"/>
      <c r="C90" s="192" t="s">
        <v>207</v>
      </c>
      <c r="D90" s="192" t="s">
        <v>189</v>
      </c>
      <c r="E90" s="193" t="s">
        <v>2899</v>
      </c>
      <c r="F90" s="194" t="s">
        <v>2900</v>
      </c>
      <c r="G90" s="195" t="s">
        <v>293</v>
      </c>
      <c r="H90" s="196">
        <v>463</v>
      </c>
      <c r="I90" s="197"/>
      <c r="J90" s="198">
        <f t="shared" si="0"/>
        <v>0</v>
      </c>
      <c r="K90" s="194" t="s">
        <v>21</v>
      </c>
      <c r="L90" s="61"/>
      <c r="M90" s="199" t="s">
        <v>21</v>
      </c>
      <c r="N90" s="200" t="s">
        <v>48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194</v>
      </c>
      <c r="AT90" s="24" t="s">
        <v>189</v>
      </c>
      <c r="AU90" s="24" t="s">
        <v>87</v>
      </c>
      <c r="AY90" s="24" t="s">
        <v>187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85</v>
      </c>
      <c r="BK90" s="203">
        <f t="shared" si="9"/>
        <v>0</v>
      </c>
      <c r="BL90" s="24" t="s">
        <v>194</v>
      </c>
      <c r="BM90" s="24" t="s">
        <v>2901</v>
      </c>
    </row>
    <row r="91" spans="2:65" s="1" customFormat="1" ht="16.5" customHeight="1">
      <c r="B91" s="41"/>
      <c r="C91" s="192" t="s">
        <v>211</v>
      </c>
      <c r="D91" s="192" t="s">
        <v>189</v>
      </c>
      <c r="E91" s="193" t="s">
        <v>2902</v>
      </c>
      <c r="F91" s="194" t="s">
        <v>2903</v>
      </c>
      <c r="G91" s="195" t="s">
        <v>192</v>
      </c>
      <c r="H91" s="196">
        <v>33</v>
      </c>
      <c r="I91" s="197"/>
      <c r="J91" s="198">
        <f t="shared" si="0"/>
        <v>0</v>
      </c>
      <c r="K91" s="194" t="s">
        <v>21</v>
      </c>
      <c r="L91" s="61"/>
      <c r="M91" s="199" t="s">
        <v>21</v>
      </c>
      <c r="N91" s="200" t="s">
        <v>48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194</v>
      </c>
      <c r="AT91" s="24" t="s">
        <v>189</v>
      </c>
      <c r="AU91" s="24" t="s">
        <v>87</v>
      </c>
      <c r="AY91" s="24" t="s">
        <v>187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85</v>
      </c>
      <c r="BK91" s="203">
        <f t="shared" si="9"/>
        <v>0</v>
      </c>
      <c r="BL91" s="24" t="s">
        <v>194</v>
      </c>
      <c r="BM91" s="24" t="s">
        <v>2904</v>
      </c>
    </row>
    <row r="92" spans="2:65" s="1" customFormat="1" ht="16.5" customHeight="1">
      <c r="B92" s="41"/>
      <c r="C92" s="220" t="s">
        <v>215</v>
      </c>
      <c r="D92" s="220" t="s">
        <v>511</v>
      </c>
      <c r="E92" s="221" t="s">
        <v>2905</v>
      </c>
      <c r="F92" s="222" t="s">
        <v>2906</v>
      </c>
      <c r="G92" s="223" t="s">
        <v>1450</v>
      </c>
      <c r="H92" s="224">
        <v>33</v>
      </c>
      <c r="I92" s="225"/>
      <c r="J92" s="226">
        <f t="shared" si="0"/>
        <v>0</v>
      </c>
      <c r="K92" s="222" t="s">
        <v>21</v>
      </c>
      <c r="L92" s="227"/>
      <c r="M92" s="228" t="s">
        <v>21</v>
      </c>
      <c r="N92" s="229" t="s">
        <v>48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219</v>
      </c>
      <c r="AT92" s="24" t="s">
        <v>511</v>
      </c>
      <c r="AU92" s="24" t="s">
        <v>87</v>
      </c>
      <c r="AY92" s="24" t="s">
        <v>187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85</v>
      </c>
      <c r="BK92" s="203">
        <f t="shared" si="9"/>
        <v>0</v>
      </c>
      <c r="BL92" s="24" t="s">
        <v>194</v>
      </c>
      <c r="BM92" s="24" t="s">
        <v>2907</v>
      </c>
    </row>
    <row r="93" spans="2:65" s="10" customFormat="1" ht="29.85" customHeight="1">
      <c r="B93" s="176"/>
      <c r="C93" s="177"/>
      <c r="D93" s="178" t="s">
        <v>76</v>
      </c>
      <c r="E93" s="190" t="s">
        <v>2908</v>
      </c>
      <c r="F93" s="190" t="s">
        <v>2909</v>
      </c>
      <c r="G93" s="177"/>
      <c r="H93" s="177"/>
      <c r="I93" s="180"/>
      <c r="J93" s="191">
        <f>BK93</f>
        <v>0</v>
      </c>
      <c r="K93" s="177"/>
      <c r="L93" s="182"/>
      <c r="M93" s="183"/>
      <c r="N93" s="184"/>
      <c r="O93" s="184"/>
      <c r="P93" s="185">
        <f>P94+SUM(P95:P152)</f>
        <v>0</v>
      </c>
      <c r="Q93" s="184"/>
      <c r="R93" s="185">
        <f>R94+SUM(R95:R152)</f>
        <v>66.694213000000005</v>
      </c>
      <c r="S93" s="184"/>
      <c r="T93" s="186">
        <f>T94+SUM(T95:T152)</f>
        <v>54.281500000000001</v>
      </c>
      <c r="AR93" s="187" t="s">
        <v>199</v>
      </c>
      <c r="AT93" s="188" t="s">
        <v>76</v>
      </c>
      <c r="AU93" s="188" t="s">
        <v>85</v>
      </c>
      <c r="AY93" s="187" t="s">
        <v>187</v>
      </c>
      <c r="BK93" s="189">
        <f>BK94+SUM(BK95:BK152)</f>
        <v>0</v>
      </c>
    </row>
    <row r="94" spans="2:65" s="1" customFormat="1" ht="16.5" customHeight="1">
      <c r="B94" s="41"/>
      <c r="C94" s="192" t="s">
        <v>219</v>
      </c>
      <c r="D94" s="192" t="s">
        <v>189</v>
      </c>
      <c r="E94" s="193" t="s">
        <v>2910</v>
      </c>
      <c r="F94" s="194" t="s">
        <v>2911</v>
      </c>
      <c r="G94" s="195" t="s">
        <v>2912</v>
      </c>
      <c r="H94" s="196">
        <v>0.15</v>
      </c>
      <c r="I94" s="197"/>
      <c r="J94" s="198">
        <f t="shared" ref="J94:J129" si="10">ROUND(I94*H94,2)</f>
        <v>0</v>
      </c>
      <c r="K94" s="194" t="s">
        <v>21</v>
      </c>
      <c r="L94" s="61"/>
      <c r="M94" s="199" t="s">
        <v>21</v>
      </c>
      <c r="N94" s="200" t="s">
        <v>48</v>
      </c>
      <c r="O94" s="42"/>
      <c r="P94" s="201">
        <f t="shared" ref="P94:P129" si="11">O94*H94</f>
        <v>0</v>
      </c>
      <c r="Q94" s="201">
        <v>8.8000000000000005E-3</v>
      </c>
      <c r="R94" s="201">
        <f t="shared" ref="R94:R129" si="12">Q94*H94</f>
        <v>1.32E-3</v>
      </c>
      <c r="S94" s="201">
        <v>0</v>
      </c>
      <c r="T94" s="202">
        <f t="shared" ref="T94:T129" si="13">S94*H94</f>
        <v>0</v>
      </c>
      <c r="AR94" s="24" t="s">
        <v>194</v>
      </c>
      <c r="AT94" s="24" t="s">
        <v>189</v>
      </c>
      <c r="AU94" s="24" t="s">
        <v>87</v>
      </c>
      <c r="AY94" s="24" t="s">
        <v>187</v>
      </c>
      <c r="BE94" s="203">
        <f t="shared" ref="BE94:BE129" si="14">IF(N94="základní",J94,0)</f>
        <v>0</v>
      </c>
      <c r="BF94" s="203">
        <f t="shared" ref="BF94:BF129" si="15">IF(N94="snížená",J94,0)</f>
        <v>0</v>
      </c>
      <c r="BG94" s="203">
        <f t="shared" ref="BG94:BG129" si="16">IF(N94="zákl. přenesená",J94,0)</f>
        <v>0</v>
      </c>
      <c r="BH94" s="203">
        <f t="shared" ref="BH94:BH129" si="17">IF(N94="sníž. přenesená",J94,0)</f>
        <v>0</v>
      </c>
      <c r="BI94" s="203">
        <f t="shared" ref="BI94:BI129" si="18">IF(N94="nulová",J94,0)</f>
        <v>0</v>
      </c>
      <c r="BJ94" s="24" t="s">
        <v>85</v>
      </c>
      <c r="BK94" s="203">
        <f t="shared" ref="BK94:BK129" si="19">ROUND(I94*H94,2)</f>
        <v>0</v>
      </c>
      <c r="BL94" s="24" t="s">
        <v>194</v>
      </c>
      <c r="BM94" s="24" t="s">
        <v>2913</v>
      </c>
    </row>
    <row r="95" spans="2:65" s="1" customFormat="1" ht="16.5" customHeight="1">
      <c r="B95" s="41"/>
      <c r="C95" s="192" t="s">
        <v>225</v>
      </c>
      <c r="D95" s="192" t="s">
        <v>189</v>
      </c>
      <c r="E95" s="193" t="s">
        <v>2914</v>
      </c>
      <c r="F95" s="194" t="s">
        <v>2915</v>
      </c>
      <c r="G95" s="195" t="s">
        <v>192</v>
      </c>
      <c r="H95" s="196">
        <v>3</v>
      </c>
      <c r="I95" s="197"/>
      <c r="J95" s="198">
        <f t="shared" si="10"/>
        <v>0</v>
      </c>
      <c r="K95" s="194" t="s">
        <v>21</v>
      </c>
      <c r="L95" s="61"/>
      <c r="M95" s="199" t="s">
        <v>21</v>
      </c>
      <c r="N95" s="200" t="s">
        <v>48</v>
      </c>
      <c r="O95" s="42"/>
      <c r="P95" s="201">
        <f t="shared" si="11"/>
        <v>0</v>
      </c>
      <c r="Q95" s="201">
        <v>0</v>
      </c>
      <c r="R95" s="201">
        <f t="shared" si="12"/>
        <v>0</v>
      </c>
      <c r="S95" s="201">
        <v>0</v>
      </c>
      <c r="T95" s="202">
        <f t="shared" si="13"/>
        <v>0</v>
      </c>
      <c r="AR95" s="24" t="s">
        <v>194</v>
      </c>
      <c r="AT95" s="24" t="s">
        <v>189</v>
      </c>
      <c r="AU95" s="24" t="s">
        <v>87</v>
      </c>
      <c r="AY95" s="24" t="s">
        <v>187</v>
      </c>
      <c r="BE95" s="203">
        <f t="shared" si="14"/>
        <v>0</v>
      </c>
      <c r="BF95" s="203">
        <f t="shared" si="15"/>
        <v>0</v>
      </c>
      <c r="BG95" s="203">
        <f t="shared" si="16"/>
        <v>0</v>
      </c>
      <c r="BH95" s="203">
        <f t="shared" si="17"/>
        <v>0</v>
      </c>
      <c r="BI95" s="203">
        <f t="shared" si="18"/>
        <v>0</v>
      </c>
      <c r="BJ95" s="24" t="s">
        <v>85</v>
      </c>
      <c r="BK95" s="203">
        <f t="shared" si="19"/>
        <v>0</v>
      </c>
      <c r="BL95" s="24" t="s">
        <v>194</v>
      </c>
      <c r="BM95" s="24" t="s">
        <v>2916</v>
      </c>
    </row>
    <row r="96" spans="2:65" s="1" customFormat="1" ht="16.5" customHeight="1">
      <c r="B96" s="41"/>
      <c r="C96" s="192" t="s">
        <v>230</v>
      </c>
      <c r="D96" s="192" t="s">
        <v>189</v>
      </c>
      <c r="E96" s="193" t="s">
        <v>2917</v>
      </c>
      <c r="F96" s="194" t="s">
        <v>2918</v>
      </c>
      <c r="G96" s="195" t="s">
        <v>192</v>
      </c>
      <c r="H96" s="196">
        <v>1</v>
      </c>
      <c r="I96" s="197"/>
      <c r="J96" s="198">
        <f t="shared" si="10"/>
        <v>0</v>
      </c>
      <c r="K96" s="194" t="s">
        <v>21</v>
      </c>
      <c r="L96" s="61"/>
      <c r="M96" s="199" t="s">
        <v>21</v>
      </c>
      <c r="N96" s="200" t="s">
        <v>48</v>
      </c>
      <c r="O96" s="42"/>
      <c r="P96" s="201">
        <f t="shared" si="11"/>
        <v>0</v>
      </c>
      <c r="Q96" s="201">
        <v>0</v>
      </c>
      <c r="R96" s="201">
        <f t="shared" si="12"/>
        <v>0</v>
      </c>
      <c r="S96" s="201">
        <v>0</v>
      </c>
      <c r="T96" s="202">
        <f t="shared" si="13"/>
        <v>0</v>
      </c>
      <c r="AR96" s="24" t="s">
        <v>194</v>
      </c>
      <c r="AT96" s="24" t="s">
        <v>189</v>
      </c>
      <c r="AU96" s="24" t="s">
        <v>87</v>
      </c>
      <c r="AY96" s="24" t="s">
        <v>187</v>
      </c>
      <c r="BE96" s="203">
        <f t="shared" si="14"/>
        <v>0</v>
      </c>
      <c r="BF96" s="203">
        <f t="shared" si="15"/>
        <v>0</v>
      </c>
      <c r="BG96" s="203">
        <f t="shared" si="16"/>
        <v>0</v>
      </c>
      <c r="BH96" s="203">
        <f t="shared" si="17"/>
        <v>0</v>
      </c>
      <c r="BI96" s="203">
        <f t="shared" si="18"/>
        <v>0</v>
      </c>
      <c r="BJ96" s="24" t="s">
        <v>85</v>
      </c>
      <c r="BK96" s="203">
        <f t="shared" si="19"/>
        <v>0</v>
      </c>
      <c r="BL96" s="24" t="s">
        <v>194</v>
      </c>
      <c r="BM96" s="24" t="s">
        <v>2919</v>
      </c>
    </row>
    <row r="97" spans="2:65" s="1" customFormat="1" ht="16.5" customHeight="1">
      <c r="B97" s="41"/>
      <c r="C97" s="192" t="s">
        <v>236</v>
      </c>
      <c r="D97" s="192" t="s">
        <v>189</v>
      </c>
      <c r="E97" s="193" t="s">
        <v>2920</v>
      </c>
      <c r="F97" s="194" t="s">
        <v>2921</v>
      </c>
      <c r="G97" s="195" t="s">
        <v>202</v>
      </c>
      <c r="H97" s="196">
        <v>10</v>
      </c>
      <c r="I97" s="197"/>
      <c r="J97" s="198">
        <f t="shared" si="10"/>
        <v>0</v>
      </c>
      <c r="K97" s="194" t="s">
        <v>21</v>
      </c>
      <c r="L97" s="61"/>
      <c r="M97" s="199" t="s">
        <v>21</v>
      </c>
      <c r="N97" s="200" t="s">
        <v>48</v>
      </c>
      <c r="O97" s="42"/>
      <c r="P97" s="201">
        <f t="shared" si="11"/>
        <v>0</v>
      </c>
      <c r="Q97" s="201">
        <v>0</v>
      </c>
      <c r="R97" s="201">
        <f t="shared" si="12"/>
        <v>0</v>
      </c>
      <c r="S97" s="201">
        <v>0</v>
      </c>
      <c r="T97" s="202">
        <f t="shared" si="13"/>
        <v>0</v>
      </c>
      <c r="AR97" s="24" t="s">
        <v>194</v>
      </c>
      <c r="AT97" s="24" t="s">
        <v>189</v>
      </c>
      <c r="AU97" s="24" t="s">
        <v>87</v>
      </c>
      <c r="AY97" s="24" t="s">
        <v>187</v>
      </c>
      <c r="BE97" s="203">
        <f t="shared" si="14"/>
        <v>0</v>
      </c>
      <c r="BF97" s="203">
        <f t="shared" si="15"/>
        <v>0</v>
      </c>
      <c r="BG97" s="203">
        <f t="shared" si="16"/>
        <v>0</v>
      </c>
      <c r="BH97" s="203">
        <f t="shared" si="17"/>
        <v>0</v>
      </c>
      <c r="BI97" s="203">
        <f t="shared" si="18"/>
        <v>0</v>
      </c>
      <c r="BJ97" s="24" t="s">
        <v>85</v>
      </c>
      <c r="BK97" s="203">
        <f t="shared" si="19"/>
        <v>0</v>
      </c>
      <c r="BL97" s="24" t="s">
        <v>194</v>
      </c>
      <c r="BM97" s="24" t="s">
        <v>2922</v>
      </c>
    </row>
    <row r="98" spans="2:65" s="1" customFormat="1" ht="16.5" customHeight="1">
      <c r="B98" s="41"/>
      <c r="C98" s="192" t="s">
        <v>240</v>
      </c>
      <c r="D98" s="192" t="s">
        <v>189</v>
      </c>
      <c r="E98" s="193" t="s">
        <v>2923</v>
      </c>
      <c r="F98" s="194" t="s">
        <v>2924</v>
      </c>
      <c r="G98" s="195" t="s">
        <v>192</v>
      </c>
      <c r="H98" s="196">
        <v>5</v>
      </c>
      <c r="I98" s="197"/>
      <c r="J98" s="198">
        <f t="shared" si="10"/>
        <v>0</v>
      </c>
      <c r="K98" s="194" t="s">
        <v>21</v>
      </c>
      <c r="L98" s="61"/>
      <c r="M98" s="199" t="s">
        <v>21</v>
      </c>
      <c r="N98" s="200" t="s">
        <v>48</v>
      </c>
      <c r="O98" s="42"/>
      <c r="P98" s="201">
        <f t="shared" si="11"/>
        <v>0</v>
      </c>
      <c r="Q98" s="201">
        <v>0</v>
      </c>
      <c r="R98" s="201">
        <f t="shared" si="12"/>
        <v>0</v>
      </c>
      <c r="S98" s="201">
        <v>0</v>
      </c>
      <c r="T98" s="202">
        <f t="shared" si="13"/>
        <v>0</v>
      </c>
      <c r="AR98" s="24" t="s">
        <v>194</v>
      </c>
      <c r="AT98" s="24" t="s">
        <v>189</v>
      </c>
      <c r="AU98" s="24" t="s">
        <v>87</v>
      </c>
      <c r="AY98" s="24" t="s">
        <v>187</v>
      </c>
      <c r="BE98" s="203">
        <f t="shared" si="14"/>
        <v>0</v>
      </c>
      <c r="BF98" s="203">
        <f t="shared" si="15"/>
        <v>0</v>
      </c>
      <c r="BG98" s="203">
        <f t="shared" si="16"/>
        <v>0</v>
      </c>
      <c r="BH98" s="203">
        <f t="shared" si="17"/>
        <v>0</v>
      </c>
      <c r="BI98" s="203">
        <f t="shared" si="18"/>
        <v>0</v>
      </c>
      <c r="BJ98" s="24" t="s">
        <v>85</v>
      </c>
      <c r="BK98" s="203">
        <f t="shared" si="19"/>
        <v>0</v>
      </c>
      <c r="BL98" s="24" t="s">
        <v>194</v>
      </c>
      <c r="BM98" s="24" t="s">
        <v>2925</v>
      </c>
    </row>
    <row r="99" spans="2:65" s="1" customFormat="1" ht="16.5" customHeight="1">
      <c r="B99" s="41"/>
      <c r="C99" s="192" t="s">
        <v>244</v>
      </c>
      <c r="D99" s="192" t="s">
        <v>189</v>
      </c>
      <c r="E99" s="193" t="s">
        <v>2926</v>
      </c>
      <c r="F99" s="194" t="s">
        <v>2927</v>
      </c>
      <c r="G99" s="195" t="s">
        <v>192</v>
      </c>
      <c r="H99" s="196">
        <v>2</v>
      </c>
      <c r="I99" s="197"/>
      <c r="J99" s="198">
        <f t="shared" si="10"/>
        <v>0</v>
      </c>
      <c r="K99" s="194" t="s">
        <v>21</v>
      </c>
      <c r="L99" s="61"/>
      <c r="M99" s="199" t="s">
        <v>21</v>
      </c>
      <c r="N99" s="200" t="s">
        <v>48</v>
      </c>
      <c r="O99" s="42"/>
      <c r="P99" s="201">
        <f t="shared" si="11"/>
        <v>0</v>
      </c>
      <c r="Q99" s="201">
        <v>0</v>
      </c>
      <c r="R99" s="201">
        <f t="shared" si="12"/>
        <v>0</v>
      </c>
      <c r="S99" s="201">
        <v>0</v>
      </c>
      <c r="T99" s="202">
        <f t="shared" si="13"/>
        <v>0</v>
      </c>
      <c r="AR99" s="24" t="s">
        <v>641</v>
      </c>
      <c r="AT99" s="24" t="s">
        <v>189</v>
      </c>
      <c r="AU99" s="24" t="s">
        <v>87</v>
      </c>
      <c r="AY99" s="24" t="s">
        <v>187</v>
      </c>
      <c r="BE99" s="203">
        <f t="shared" si="14"/>
        <v>0</v>
      </c>
      <c r="BF99" s="203">
        <f t="shared" si="15"/>
        <v>0</v>
      </c>
      <c r="BG99" s="203">
        <f t="shared" si="16"/>
        <v>0</v>
      </c>
      <c r="BH99" s="203">
        <f t="shared" si="17"/>
        <v>0</v>
      </c>
      <c r="BI99" s="203">
        <f t="shared" si="18"/>
        <v>0</v>
      </c>
      <c r="BJ99" s="24" t="s">
        <v>85</v>
      </c>
      <c r="BK99" s="203">
        <f t="shared" si="19"/>
        <v>0</v>
      </c>
      <c r="BL99" s="24" t="s">
        <v>641</v>
      </c>
      <c r="BM99" s="24" t="s">
        <v>2928</v>
      </c>
    </row>
    <row r="100" spans="2:65" s="1" customFormat="1" ht="16.5" customHeight="1">
      <c r="B100" s="41"/>
      <c r="C100" s="220" t="s">
        <v>249</v>
      </c>
      <c r="D100" s="220" t="s">
        <v>511</v>
      </c>
      <c r="E100" s="221" t="s">
        <v>2929</v>
      </c>
      <c r="F100" s="222" t="s">
        <v>2930</v>
      </c>
      <c r="G100" s="223" t="s">
        <v>1450</v>
      </c>
      <c r="H100" s="224">
        <v>48</v>
      </c>
      <c r="I100" s="225"/>
      <c r="J100" s="226">
        <f t="shared" si="10"/>
        <v>0</v>
      </c>
      <c r="K100" s="222" t="s">
        <v>21</v>
      </c>
      <c r="L100" s="227"/>
      <c r="M100" s="228" t="s">
        <v>21</v>
      </c>
      <c r="N100" s="229" t="s">
        <v>48</v>
      </c>
      <c r="O100" s="42"/>
      <c r="P100" s="201">
        <f t="shared" si="11"/>
        <v>0</v>
      </c>
      <c r="Q100" s="201">
        <v>0</v>
      </c>
      <c r="R100" s="201">
        <f t="shared" si="12"/>
        <v>0</v>
      </c>
      <c r="S100" s="201">
        <v>0</v>
      </c>
      <c r="T100" s="202">
        <f t="shared" si="13"/>
        <v>0</v>
      </c>
      <c r="AR100" s="24" t="s">
        <v>905</v>
      </c>
      <c r="AT100" s="24" t="s">
        <v>511</v>
      </c>
      <c r="AU100" s="24" t="s">
        <v>87</v>
      </c>
      <c r="AY100" s="24" t="s">
        <v>187</v>
      </c>
      <c r="BE100" s="203">
        <f t="shared" si="14"/>
        <v>0</v>
      </c>
      <c r="BF100" s="203">
        <f t="shared" si="15"/>
        <v>0</v>
      </c>
      <c r="BG100" s="203">
        <f t="shared" si="16"/>
        <v>0</v>
      </c>
      <c r="BH100" s="203">
        <f t="shared" si="17"/>
        <v>0</v>
      </c>
      <c r="BI100" s="203">
        <f t="shared" si="18"/>
        <v>0</v>
      </c>
      <c r="BJ100" s="24" t="s">
        <v>85</v>
      </c>
      <c r="BK100" s="203">
        <f t="shared" si="19"/>
        <v>0</v>
      </c>
      <c r="BL100" s="24" t="s">
        <v>905</v>
      </c>
      <c r="BM100" s="24" t="s">
        <v>2931</v>
      </c>
    </row>
    <row r="101" spans="2:65" s="1" customFormat="1" ht="16.5" customHeight="1">
      <c r="B101" s="41"/>
      <c r="C101" s="192" t="s">
        <v>10</v>
      </c>
      <c r="D101" s="192" t="s">
        <v>189</v>
      </c>
      <c r="E101" s="193" t="s">
        <v>2932</v>
      </c>
      <c r="F101" s="194" t="s">
        <v>2933</v>
      </c>
      <c r="G101" s="195" t="s">
        <v>192</v>
      </c>
      <c r="H101" s="196">
        <v>5</v>
      </c>
      <c r="I101" s="197"/>
      <c r="J101" s="198">
        <f t="shared" si="10"/>
        <v>0</v>
      </c>
      <c r="K101" s="194" t="s">
        <v>21</v>
      </c>
      <c r="L101" s="61"/>
      <c r="M101" s="199" t="s">
        <v>21</v>
      </c>
      <c r="N101" s="200" t="s">
        <v>48</v>
      </c>
      <c r="O101" s="42"/>
      <c r="P101" s="201">
        <f t="shared" si="11"/>
        <v>0</v>
      </c>
      <c r="Q101" s="201">
        <v>1.0000000000000001E-5</v>
      </c>
      <c r="R101" s="201">
        <f t="shared" si="12"/>
        <v>5.0000000000000002E-5</v>
      </c>
      <c r="S101" s="201">
        <v>0</v>
      </c>
      <c r="T101" s="202">
        <f t="shared" si="13"/>
        <v>0</v>
      </c>
      <c r="AR101" s="24" t="s">
        <v>194</v>
      </c>
      <c r="AT101" s="24" t="s">
        <v>189</v>
      </c>
      <c r="AU101" s="24" t="s">
        <v>87</v>
      </c>
      <c r="AY101" s="24" t="s">
        <v>187</v>
      </c>
      <c r="BE101" s="203">
        <f t="shared" si="14"/>
        <v>0</v>
      </c>
      <c r="BF101" s="203">
        <f t="shared" si="15"/>
        <v>0</v>
      </c>
      <c r="BG101" s="203">
        <f t="shared" si="16"/>
        <v>0</v>
      </c>
      <c r="BH101" s="203">
        <f t="shared" si="17"/>
        <v>0</v>
      </c>
      <c r="BI101" s="203">
        <f t="shared" si="18"/>
        <v>0</v>
      </c>
      <c r="BJ101" s="24" t="s">
        <v>85</v>
      </c>
      <c r="BK101" s="203">
        <f t="shared" si="19"/>
        <v>0</v>
      </c>
      <c r="BL101" s="24" t="s">
        <v>194</v>
      </c>
      <c r="BM101" s="24" t="s">
        <v>2934</v>
      </c>
    </row>
    <row r="102" spans="2:65" s="1" customFormat="1" ht="25.5" customHeight="1">
      <c r="B102" s="41"/>
      <c r="C102" s="192" t="s">
        <v>259</v>
      </c>
      <c r="D102" s="192" t="s">
        <v>189</v>
      </c>
      <c r="E102" s="193" t="s">
        <v>2935</v>
      </c>
      <c r="F102" s="194" t="s">
        <v>2936</v>
      </c>
      <c r="G102" s="195" t="s">
        <v>202</v>
      </c>
      <c r="H102" s="196">
        <v>67.599999999999994</v>
      </c>
      <c r="I102" s="197"/>
      <c r="J102" s="198">
        <f t="shared" si="10"/>
        <v>0</v>
      </c>
      <c r="K102" s="194" t="s">
        <v>21</v>
      </c>
      <c r="L102" s="61"/>
      <c r="M102" s="199" t="s">
        <v>21</v>
      </c>
      <c r="N102" s="200" t="s">
        <v>48</v>
      </c>
      <c r="O102" s="42"/>
      <c r="P102" s="201">
        <f t="shared" si="11"/>
        <v>0</v>
      </c>
      <c r="Q102" s="201">
        <v>0</v>
      </c>
      <c r="R102" s="201">
        <f t="shared" si="12"/>
        <v>0</v>
      </c>
      <c r="S102" s="201">
        <v>0.15</v>
      </c>
      <c r="T102" s="202">
        <f t="shared" si="13"/>
        <v>10.139999999999999</v>
      </c>
      <c r="AR102" s="24" t="s">
        <v>194</v>
      </c>
      <c r="AT102" s="24" t="s">
        <v>189</v>
      </c>
      <c r="AU102" s="24" t="s">
        <v>87</v>
      </c>
      <c r="AY102" s="24" t="s">
        <v>187</v>
      </c>
      <c r="BE102" s="203">
        <f t="shared" si="14"/>
        <v>0</v>
      </c>
      <c r="BF102" s="203">
        <f t="shared" si="15"/>
        <v>0</v>
      </c>
      <c r="BG102" s="203">
        <f t="shared" si="16"/>
        <v>0</v>
      </c>
      <c r="BH102" s="203">
        <f t="shared" si="17"/>
        <v>0</v>
      </c>
      <c r="BI102" s="203">
        <f t="shared" si="18"/>
        <v>0</v>
      </c>
      <c r="BJ102" s="24" t="s">
        <v>85</v>
      </c>
      <c r="BK102" s="203">
        <f t="shared" si="19"/>
        <v>0</v>
      </c>
      <c r="BL102" s="24" t="s">
        <v>194</v>
      </c>
      <c r="BM102" s="24" t="s">
        <v>2937</v>
      </c>
    </row>
    <row r="103" spans="2:65" s="1" customFormat="1" ht="16.5" customHeight="1">
      <c r="B103" s="41"/>
      <c r="C103" s="192" t="s">
        <v>264</v>
      </c>
      <c r="D103" s="192" t="s">
        <v>189</v>
      </c>
      <c r="E103" s="193" t="s">
        <v>2938</v>
      </c>
      <c r="F103" s="194" t="s">
        <v>2939</v>
      </c>
      <c r="G103" s="195" t="s">
        <v>293</v>
      </c>
      <c r="H103" s="196">
        <v>155</v>
      </c>
      <c r="I103" s="197"/>
      <c r="J103" s="198">
        <f t="shared" si="10"/>
        <v>0</v>
      </c>
      <c r="K103" s="194" t="s">
        <v>21</v>
      </c>
      <c r="L103" s="61"/>
      <c r="M103" s="199" t="s">
        <v>21</v>
      </c>
      <c r="N103" s="200" t="s">
        <v>48</v>
      </c>
      <c r="O103" s="42"/>
      <c r="P103" s="201">
        <f t="shared" si="11"/>
        <v>0</v>
      </c>
      <c r="Q103" s="201">
        <v>0</v>
      </c>
      <c r="R103" s="201">
        <f t="shared" si="12"/>
        <v>0</v>
      </c>
      <c r="S103" s="201">
        <v>0</v>
      </c>
      <c r="T103" s="202">
        <f t="shared" si="13"/>
        <v>0</v>
      </c>
      <c r="AR103" s="24" t="s">
        <v>194</v>
      </c>
      <c r="AT103" s="24" t="s">
        <v>189</v>
      </c>
      <c r="AU103" s="24" t="s">
        <v>87</v>
      </c>
      <c r="AY103" s="24" t="s">
        <v>187</v>
      </c>
      <c r="BE103" s="203">
        <f t="shared" si="14"/>
        <v>0</v>
      </c>
      <c r="BF103" s="203">
        <f t="shared" si="15"/>
        <v>0</v>
      </c>
      <c r="BG103" s="203">
        <f t="shared" si="16"/>
        <v>0</v>
      </c>
      <c r="BH103" s="203">
        <f t="shared" si="17"/>
        <v>0</v>
      </c>
      <c r="BI103" s="203">
        <f t="shared" si="18"/>
        <v>0</v>
      </c>
      <c r="BJ103" s="24" t="s">
        <v>85</v>
      </c>
      <c r="BK103" s="203">
        <f t="shared" si="19"/>
        <v>0</v>
      </c>
      <c r="BL103" s="24" t="s">
        <v>194</v>
      </c>
      <c r="BM103" s="24" t="s">
        <v>2940</v>
      </c>
    </row>
    <row r="104" spans="2:65" s="1" customFormat="1" ht="16.5" customHeight="1">
      <c r="B104" s="41"/>
      <c r="C104" s="192" t="s">
        <v>269</v>
      </c>
      <c r="D104" s="192" t="s">
        <v>189</v>
      </c>
      <c r="E104" s="193" t="s">
        <v>2941</v>
      </c>
      <c r="F104" s="194" t="s">
        <v>2942</v>
      </c>
      <c r="G104" s="195" t="s">
        <v>233</v>
      </c>
      <c r="H104" s="196">
        <v>1</v>
      </c>
      <c r="I104" s="197"/>
      <c r="J104" s="198">
        <f t="shared" si="10"/>
        <v>0</v>
      </c>
      <c r="K104" s="194" t="s">
        <v>21</v>
      </c>
      <c r="L104" s="61"/>
      <c r="M104" s="199" t="s">
        <v>21</v>
      </c>
      <c r="N104" s="200" t="s">
        <v>48</v>
      </c>
      <c r="O104" s="42"/>
      <c r="P104" s="201">
        <f t="shared" si="11"/>
        <v>0</v>
      </c>
      <c r="Q104" s="201">
        <v>0</v>
      </c>
      <c r="R104" s="201">
        <f t="shared" si="12"/>
        <v>0</v>
      </c>
      <c r="S104" s="201">
        <v>1</v>
      </c>
      <c r="T104" s="202">
        <f t="shared" si="13"/>
        <v>1</v>
      </c>
      <c r="AR104" s="24" t="s">
        <v>194</v>
      </c>
      <c r="AT104" s="24" t="s">
        <v>189</v>
      </c>
      <c r="AU104" s="24" t="s">
        <v>87</v>
      </c>
      <c r="AY104" s="24" t="s">
        <v>187</v>
      </c>
      <c r="BE104" s="203">
        <f t="shared" si="14"/>
        <v>0</v>
      </c>
      <c r="BF104" s="203">
        <f t="shared" si="15"/>
        <v>0</v>
      </c>
      <c r="BG104" s="203">
        <f t="shared" si="16"/>
        <v>0</v>
      </c>
      <c r="BH104" s="203">
        <f t="shared" si="17"/>
        <v>0</v>
      </c>
      <c r="BI104" s="203">
        <f t="shared" si="18"/>
        <v>0</v>
      </c>
      <c r="BJ104" s="24" t="s">
        <v>85</v>
      </c>
      <c r="BK104" s="203">
        <f t="shared" si="19"/>
        <v>0</v>
      </c>
      <c r="BL104" s="24" t="s">
        <v>194</v>
      </c>
      <c r="BM104" s="24" t="s">
        <v>2943</v>
      </c>
    </row>
    <row r="105" spans="2:65" s="1" customFormat="1" ht="25.5" customHeight="1">
      <c r="B105" s="41"/>
      <c r="C105" s="192" t="s">
        <v>274</v>
      </c>
      <c r="D105" s="192" t="s">
        <v>189</v>
      </c>
      <c r="E105" s="193" t="s">
        <v>2944</v>
      </c>
      <c r="F105" s="194" t="s">
        <v>2945</v>
      </c>
      <c r="G105" s="195" t="s">
        <v>293</v>
      </c>
      <c r="H105" s="196">
        <v>42</v>
      </c>
      <c r="I105" s="197"/>
      <c r="J105" s="198">
        <f t="shared" si="10"/>
        <v>0</v>
      </c>
      <c r="K105" s="194" t="s">
        <v>21</v>
      </c>
      <c r="L105" s="61"/>
      <c r="M105" s="199" t="s">
        <v>21</v>
      </c>
      <c r="N105" s="200" t="s">
        <v>48</v>
      </c>
      <c r="O105" s="42"/>
      <c r="P105" s="201">
        <f t="shared" si="11"/>
        <v>0</v>
      </c>
      <c r="Q105" s="201">
        <v>0</v>
      </c>
      <c r="R105" s="201">
        <f t="shared" si="12"/>
        <v>0</v>
      </c>
      <c r="S105" s="201">
        <v>0</v>
      </c>
      <c r="T105" s="202">
        <f t="shared" si="13"/>
        <v>0</v>
      </c>
      <c r="AR105" s="24" t="s">
        <v>194</v>
      </c>
      <c r="AT105" s="24" t="s">
        <v>189</v>
      </c>
      <c r="AU105" s="24" t="s">
        <v>87</v>
      </c>
      <c r="AY105" s="24" t="s">
        <v>187</v>
      </c>
      <c r="BE105" s="203">
        <f t="shared" si="14"/>
        <v>0</v>
      </c>
      <c r="BF105" s="203">
        <f t="shared" si="15"/>
        <v>0</v>
      </c>
      <c r="BG105" s="203">
        <f t="shared" si="16"/>
        <v>0</v>
      </c>
      <c r="BH105" s="203">
        <f t="shared" si="17"/>
        <v>0</v>
      </c>
      <c r="BI105" s="203">
        <f t="shared" si="18"/>
        <v>0</v>
      </c>
      <c r="BJ105" s="24" t="s">
        <v>85</v>
      </c>
      <c r="BK105" s="203">
        <f t="shared" si="19"/>
        <v>0</v>
      </c>
      <c r="BL105" s="24" t="s">
        <v>194</v>
      </c>
      <c r="BM105" s="24" t="s">
        <v>2946</v>
      </c>
    </row>
    <row r="106" spans="2:65" s="1" customFormat="1" ht="25.5" customHeight="1">
      <c r="B106" s="41"/>
      <c r="C106" s="192" t="s">
        <v>279</v>
      </c>
      <c r="D106" s="192" t="s">
        <v>189</v>
      </c>
      <c r="E106" s="193" t="s">
        <v>2947</v>
      </c>
      <c r="F106" s="194" t="s">
        <v>2948</v>
      </c>
      <c r="G106" s="195" t="s">
        <v>293</v>
      </c>
      <c r="H106" s="196">
        <v>108</v>
      </c>
      <c r="I106" s="197"/>
      <c r="J106" s="198">
        <f t="shared" si="10"/>
        <v>0</v>
      </c>
      <c r="K106" s="194" t="s">
        <v>21</v>
      </c>
      <c r="L106" s="61"/>
      <c r="M106" s="199" t="s">
        <v>21</v>
      </c>
      <c r="N106" s="200" t="s">
        <v>48</v>
      </c>
      <c r="O106" s="42"/>
      <c r="P106" s="201">
        <f t="shared" si="11"/>
        <v>0</v>
      </c>
      <c r="Q106" s="201">
        <v>0</v>
      </c>
      <c r="R106" s="201">
        <f t="shared" si="12"/>
        <v>0</v>
      </c>
      <c r="S106" s="201">
        <v>0</v>
      </c>
      <c r="T106" s="202">
        <f t="shared" si="13"/>
        <v>0</v>
      </c>
      <c r="AR106" s="24" t="s">
        <v>641</v>
      </c>
      <c r="AT106" s="24" t="s">
        <v>189</v>
      </c>
      <c r="AU106" s="24" t="s">
        <v>87</v>
      </c>
      <c r="AY106" s="24" t="s">
        <v>187</v>
      </c>
      <c r="BE106" s="203">
        <f t="shared" si="14"/>
        <v>0</v>
      </c>
      <c r="BF106" s="203">
        <f t="shared" si="15"/>
        <v>0</v>
      </c>
      <c r="BG106" s="203">
        <f t="shared" si="16"/>
        <v>0</v>
      </c>
      <c r="BH106" s="203">
        <f t="shared" si="17"/>
        <v>0</v>
      </c>
      <c r="BI106" s="203">
        <f t="shared" si="18"/>
        <v>0</v>
      </c>
      <c r="BJ106" s="24" t="s">
        <v>85</v>
      </c>
      <c r="BK106" s="203">
        <f t="shared" si="19"/>
        <v>0</v>
      </c>
      <c r="BL106" s="24" t="s">
        <v>641</v>
      </c>
      <c r="BM106" s="24" t="s">
        <v>2949</v>
      </c>
    </row>
    <row r="107" spans="2:65" s="1" customFormat="1" ht="25.5" customHeight="1">
      <c r="B107" s="41"/>
      <c r="C107" s="192" t="s">
        <v>9</v>
      </c>
      <c r="D107" s="192" t="s">
        <v>189</v>
      </c>
      <c r="E107" s="193" t="s">
        <v>2950</v>
      </c>
      <c r="F107" s="194" t="s">
        <v>2951</v>
      </c>
      <c r="G107" s="195" t="s">
        <v>192</v>
      </c>
      <c r="H107" s="196">
        <v>2</v>
      </c>
      <c r="I107" s="197"/>
      <c r="J107" s="198">
        <f t="shared" si="10"/>
        <v>0</v>
      </c>
      <c r="K107" s="194" t="s">
        <v>21</v>
      </c>
      <c r="L107" s="61"/>
      <c r="M107" s="199" t="s">
        <v>21</v>
      </c>
      <c r="N107" s="200" t="s">
        <v>48</v>
      </c>
      <c r="O107" s="42"/>
      <c r="P107" s="201">
        <f t="shared" si="11"/>
        <v>0</v>
      </c>
      <c r="Q107" s="201">
        <v>0</v>
      </c>
      <c r="R107" s="201">
        <f t="shared" si="12"/>
        <v>0</v>
      </c>
      <c r="S107" s="201">
        <v>0</v>
      </c>
      <c r="T107" s="202">
        <f t="shared" si="13"/>
        <v>0</v>
      </c>
      <c r="AR107" s="24" t="s">
        <v>641</v>
      </c>
      <c r="AT107" s="24" t="s">
        <v>189</v>
      </c>
      <c r="AU107" s="24" t="s">
        <v>87</v>
      </c>
      <c r="AY107" s="24" t="s">
        <v>187</v>
      </c>
      <c r="BE107" s="203">
        <f t="shared" si="14"/>
        <v>0</v>
      </c>
      <c r="BF107" s="203">
        <f t="shared" si="15"/>
        <v>0</v>
      </c>
      <c r="BG107" s="203">
        <f t="shared" si="16"/>
        <v>0</v>
      </c>
      <c r="BH107" s="203">
        <f t="shared" si="17"/>
        <v>0</v>
      </c>
      <c r="BI107" s="203">
        <f t="shared" si="18"/>
        <v>0</v>
      </c>
      <c r="BJ107" s="24" t="s">
        <v>85</v>
      </c>
      <c r="BK107" s="203">
        <f t="shared" si="19"/>
        <v>0</v>
      </c>
      <c r="BL107" s="24" t="s">
        <v>641</v>
      </c>
      <c r="BM107" s="24" t="s">
        <v>2952</v>
      </c>
    </row>
    <row r="108" spans="2:65" s="1" customFormat="1" ht="16.5" customHeight="1">
      <c r="B108" s="41"/>
      <c r="C108" s="192" t="s">
        <v>286</v>
      </c>
      <c r="D108" s="192" t="s">
        <v>189</v>
      </c>
      <c r="E108" s="193" t="s">
        <v>2953</v>
      </c>
      <c r="F108" s="194" t="s">
        <v>2954</v>
      </c>
      <c r="G108" s="195" t="s">
        <v>233</v>
      </c>
      <c r="H108" s="196">
        <v>0.6</v>
      </c>
      <c r="I108" s="197"/>
      <c r="J108" s="198">
        <f t="shared" si="10"/>
        <v>0</v>
      </c>
      <c r="K108" s="194" t="s">
        <v>21</v>
      </c>
      <c r="L108" s="61"/>
      <c r="M108" s="199" t="s">
        <v>21</v>
      </c>
      <c r="N108" s="200" t="s">
        <v>48</v>
      </c>
      <c r="O108" s="42"/>
      <c r="P108" s="201">
        <f t="shared" si="11"/>
        <v>0</v>
      </c>
      <c r="Q108" s="201">
        <v>0</v>
      </c>
      <c r="R108" s="201">
        <f t="shared" si="12"/>
        <v>0</v>
      </c>
      <c r="S108" s="201">
        <v>0</v>
      </c>
      <c r="T108" s="202">
        <f t="shared" si="13"/>
        <v>0</v>
      </c>
      <c r="AR108" s="24" t="s">
        <v>194</v>
      </c>
      <c r="AT108" s="24" t="s">
        <v>189</v>
      </c>
      <c r="AU108" s="24" t="s">
        <v>87</v>
      </c>
      <c r="AY108" s="24" t="s">
        <v>187</v>
      </c>
      <c r="BE108" s="203">
        <f t="shared" si="14"/>
        <v>0</v>
      </c>
      <c r="BF108" s="203">
        <f t="shared" si="15"/>
        <v>0</v>
      </c>
      <c r="BG108" s="203">
        <f t="shared" si="16"/>
        <v>0</v>
      </c>
      <c r="BH108" s="203">
        <f t="shared" si="17"/>
        <v>0</v>
      </c>
      <c r="BI108" s="203">
        <f t="shared" si="18"/>
        <v>0</v>
      </c>
      <c r="BJ108" s="24" t="s">
        <v>85</v>
      </c>
      <c r="BK108" s="203">
        <f t="shared" si="19"/>
        <v>0</v>
      </c>
      <c r="BL108" s="24" t="s">
        <v>194</v>
      </c>
      <c r="BM108" s="24" t="s">
        <v>2955</v>
      </c>
    </row>
    <row r="109" spans="2:65" s="1" customFormat="1" ht="25.5" customHeight="1">
      <c r="B109" s="41"/>
      <c r="C109" s="192" t="s">
        <v>290</v>
      </c>
      <c r="D109" s="192" t="s">
        <v>189</v>
      </c>
      <c r="E109" s="193" t="s">
        <v>2956</v>
      </c>
      <c r="F109" s="194" t="s">
        <v>2957</v>
      </c>
      <c r="G109" s="195" t="s">
        <v>293</v>
      </c>
      <c r="H109" s="196">
        <v>92</v>
      </c>
      <c r="I109" s="197"/>
      <c r="J109" s="198">
        <f t="shared" si="10"/>
        <v>0</v>
      </c>
      <c r="K109" s="194" t="s">
        <v>21</v>
      </c>
      <c r="L109" s="61"/>
      <c r="M109" s="199" t="s">
        <v>21</v>
      </c>
      <c r="N109" s="200" t="s">
        <v>48</v>
      </c>
      <c r="O109" s="42"/>
      <c r="P109" s="201">
        <f t="shared" si="11"/>
        <v>0</v>
      </c>
      <c r="Q109" s="201">
        <v>0.04</v>
      </c>
      <c r="R109" s="201">
        <f t="shared" si="12"/>
        <v>3.68</v>
      </c>
      <c r="S109" s="201">
        <v>9.2999999999999999E-2</v>
      </c>
      <c r="T109" s="202">
        <f t="shared" si="13"/>
        <v>8.5559999999999992</v>
      </c>
      <c r="AR109" s="24" t="s">
        <v>194</v>
      </c>
      <c r="AT109" s="24" t="s">
        <v>189</v>
      </c>
      <c r="AU109" s="24" t="s">
        <v>87</v>
      </c>
      <c r="AY109" s="24" t="s">
        <v>187</v>
      </c>
      <c r="BE109" s="203">
        <f t="shared" si="14"/>
        <v>0</v>
      </c>
      <c r="BF109" s="203">
        <f t="shared" si="15"/>
        <v>0</v>
      </c>
      <c r="BG109" s="203">
        <f t="shared" si="16"/>
        <v>0</v>
      </c>
      <c r="BH109" s="203">
        <f t="shared" si="17"/>
        <v>0</v>
      </c>
      <c r="BI109" s="203">
        <f t="shared" si="18"/>
        <v>0</v>
      </c>
      <c r="BJ109" s="24" t="s">
        <v>85</v>
      </c>
      <c r="BK109" s="203">
        <f t="shared" si="19"/>
        <v>0</v>
      </c>
      <c r="BL109" s="24" t="s">
        <v>194</v>
      </c>
      <c r="BM109" s="24" t="s">
        <v>2958</v>
      </c>
    </row>
    <row r="110" spans="2:65" s="1" customFormat="1" ht="16.5" customHeight="1">
      <c r="B110" s="41"/>
      <c r="C110" s="220" t="s">
        <v>295</v>
      </c>
      <c r="D110" s="220" t="s">
        <v>511</v>
      </c>
      <c r="E110" s="221" t="s">
        <v>2959</v>
      </c>
      <c r="F110" s="222" t="s">
        <v>2960</v>
      </c>
      <c r="G110" s="223" t="s">
        <v>1450</v>
      </c>
      <c r="H110" s="224">
        <v>184</v>
      </c>
      <c r="I110" s="225"/>
      <c r="J110" s="226">
        <f t="shared" si="10"/>
        <v>0</v>
      </c>
      <c r="K110" s="222" t="s">
        <v>21</v>
      </c>
      <c r="L110" s="227"/>
      <c r="M110" s="228" t="s">
        <v>21</v>
      </c>
      <c r="N110" s="229" t="s">
        <v>48</v>
      </c>
      <c r="O110" s="42"/>
      <c r="P110" s="201">
        <f t="shared" si="11"/>
        <v>0</v>
      </c>
      <c r="Q110" s="201">
        <v>0</v>
      </c>
      <c r="R110" s="201">
        <f t="shared" si="12"/>
        <v>0</v>
      </c>
      <c r="S110" s="201">
        <v>0</v>
      </c>
      <c r="T110" s="202">
        <f t="shared" si="13"/>
        <v>0</v>
      </c>
      <c r="AR110" s="24" t="s">
        <v>905</v>
      </c>
      <c r="AT110" s="24" t="s">
        <v>511</v>
      </c>
      <c r="AU110" s="24" t="s">
        <v>87</v>
      </c>
      <c r="AY110" s="24" t="s">
        <v>187</v>
      </c>
      <c r="BE110" s="203">
        <f t="shared" si="14"/>
        <v>0</v>
      </c>
      <c r="BF110" s="203">
        <f t="shared" si="15"/>
        <v>0</v>
      </c>
      <c r="BG110" s="203">
        <f t="shared" si="16"/>
        <v>0</v>
      </c>
      <c r="BH110" s="203">
        <f t="shared" si="17"/>
        <v>0</v>
      </c>
      <c r="BI110" s="203">
        <f t="shared" si="18"/>
        <v>0</v>
      </c>
      <c r="BJ110" s="24" t="s">
        <v>85</v>
      </c>
      <c r="BK110" s="203">
        <f t="shared" si="19"/>
        <v>0</v>
      </c>
      <c r="BL110" s="24" t="s">
        <v>905</v>
      </c>
      <c r="BM110" s="24" t="s">
        <v>2961</v>
      </c>
    </row>
    <row r="111" spans="2:65" s="1" customFormat="1" ht="25.5" customHeight="1">
      <c r="B111" s="41"/>
      <c r="C111" s="192" t="s">
        <v>301</v>
      </c>
      <c r="D111" s="192" t="s">
        <v>189</v>
      </c>
      <c r="E111" s="193" t="s">
        <v>2962</v>
      </c>
      <c r="F111" s="194" t="s">
        <v>2963</v>
      </c>
      <c r="G111" s="195" t="s">
        <v>293</v>
      </c>
      <c r="H111" s="196">
        <v>72</v>
      </c>
      <c r="I111" s="197"/>
      <c r="J111" s="198">
        <f t="shared" si="10"/>
        <v>0</v>
      </c>
      <c r="K111" s="194" t="s">
        <v>21</v>
      </c>
      <c r="L111" s="61"/>
      <c r="M111" s="199" t="s">
        <v>21</v>
      </c>
      <c r="N111" s="200" t="s">
        <v>48</v>
      </c>
      <c r="O111" s="42"/>
      <c r="P111" s="201">
        <f t="shared" si="11"/>
        <v>0</v>
      </c>
      <c r="Q111" s="201">
        <v>1.387E-2</v>
      </c>
      <c r="R111" s="201">
        <f t="shared" si="12"/>
        <v>0.99863999999999997</v>
      </c>
      <c r="S111" s="201">
        <v>0.14000000000000001</v>
      </c>
      <c r="T111" s="202">
        <f t="shared" si="13"/>
        <v>10.080000000000002</v>
      </c>
      <c r="AR111" s="24" t="s">
        <v>194</v>
      </c>
      <c r="AT111" s="24" t="s">
        <v>189</v>
      </c>
      <c r="AU111" s="24" t="s">
        <v>87</v>
      </c>
      <c r="AY111" s="24" t="s">
        <v>187</v>
      </c>
      <c r="BE111" s="203">
        <f t="shared" si="14"/>
        <v>0</v>
      </c>
      <c r="BF111" s="203">
        <f t="shared" si="15"/>
        <v>0</v>
      </c>
      <c r="BG111" s="203">
        <f t="shared" si="16"/>
        <v>0</v>
      </c>
      <c r="BH111" s="203">
        <f t="shared" si="17"/>
        <v>0</v>
      </c>
      <c r="BI111" s="203">
        <f t="shared" si="18"/>
        <v>0</v>
      </c>
      <c r="BJ111" s="24" t="s">
        <v>85</v>
      </c>
      <c r="BK111" s="203">
        <f t="shared" si="19"/>
        <v>0</v>
      </c>
      <c r="BL111" s="24" t="s">
        <v>194</v>
      </c>
      <c r="BM111" s="24" t="s">
        <v>2964</v>
      </c>
    </row>
    <row r="112" spans="2:65" s="1" customFormat="1" ht="16.5" customHeight="1">
      <c r="B112" s="41"/>
      <c r="C112" s="192" t="s">
        <v>307</v>
      </c>
      <c r="D112" s="192" t="s">
        <v>189</v>
      </c>
      <c r="E112" s="193" t="s">
        <v>2965</v>
      </c>
      <c r="F112" s="194" t="s">
        <v>2966</v>
      </c>
      <c r="G112" s="195" t="s">
        <v>192</v>
      </c>
      <c r="H112" s="196">
        <v>3</v>
      </c>
      <c r="I112" s="197"/>
      <c r="J112" s="198">
        <f t="shared" si="10"/>
        <v>0</v>
      </c>
      <c r="K112" s="194" t="s">
        <v>21</v>
      </c>
      <c r="L112" s="61"/>
      <c r="M112" s="199" t="s">
        <v>21</v>
      </c>
      <c r="N112" s="200" t="s">
        <v>48</v>
      </c>
      <c r="O112" s="42"/>
      <c r="P112" s="201">
        <f t="shared" si="11"/>
        <v>0</v>
      </c>
      <c r="Q112" s="201">
        <v>3.8E-3</v>
      </c>
      <c r="R112" s="201">
        <f t="shared" si="12"/>
        <v>1.14E-2</v>
      </c>
      <c r="S112" s="201">
        <v>0</v>
      </c>
      <c r="T112" s="202">
        <f t="shared" si="13"/>
        <v>0</v>
      </c>
      <c r="AR112" s="24" t="s">
        <v>194</v>
      </c>
      <c r="AT112" s="24" t="s">
        <v>189</v>
      </c>
      <c r="AU112" s="24" t="s">
        <v>87</v>
      </c>
      <c r="AY112" s="24" t="s">
        <v>187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24" t="s">
        <v>85</v>
      </c>
      <c r="BK112" s="203">
        <f t="shared" si="19"/>
        <v>0</v>
      </c>
      <c r="BL112" s="24" t="s">
        <v>194</v>
      </c>
      <c r="BM112" s="24" t="s">
        <v>2967</v>
      </c>
    </row>
    <row r="113" spans="2:65" s="1" customFormat="1" ht="16.5" customHeight="1">
      <c r="B113" s="41"/>
      <c r="C113" s="192" t="s">
        <v>312</v>
      </c>
      <c r="D113" s="192" t="s">
        <v>189</v>
      </c>
      <c r="E113" s="193" t="s">
        <v>2968</v>
      </c>
      <c r="F113" s="194" t="s">
        <v>2969</v>
      </c>
      <c r="G113" s="195" t="s">
        <v>192</v>
      </c>
      <c r="H113" s="196">
        <v>4</v>
      </c>
      <c r="I113" s="197"/>
      <c r="J113" s="198">
        <f t="shared" si="10"/>
        <v>0</v>
      </c>
      <c r="K113" s="194" t="s">
        <v>21</v>
      </c>
      <c r="L113" s="61"/>
      <c r="M113" s="199" t="s">
        <v>21</v>
      </c>
      <c r="N113" s="200" t="s">
        <v>48</v>
      </c>
      <c r="O113" s="42"/>
      <c r="P113" s="201">
        <f t="shared" si="11"/>
        <v>0</v>
      </c>
      <c r="Q113" s="201">
        <v>7.6E-3</v>
      </c>
      <c r="R113" s="201">
        <f t="shared" si="12"/>
        <v>3.04E-2</v>
      </c>
      <c r="S113" s="201">
        <v>0</v>
      </c>
      <c r="T113" s="202">
        <f t="shared" si="13"/>
        <v>0</v>
      </c>
      <c r="AR113" s="24" t="s">
        <v>194</v>
      </c>
      <c r="AT113" s="24" t="s">
        <v>189</v>
      </c>
      <c r="AU113" s="24" t="s">
        <v>87</v>
      </c>
      <c r="AY113" s="24" t="s">
        <v>187</v>
      </c>
      <c r="BE113" s="203">
        <f t="shared" si="14"/>
        <v>0</v>
      </c>
      <c r="BF113" s="203">
        <f t="shared" si="15"/>
        <v>0</v>
      </c>
      <c r="BG113" s="203">
        <f t="shared" si="16"/>
        <v>0</v>
      </c>
      <c r="BH113" s="203">
        <f t="shared" si="17"/>
        <v>0</v>
      </c>
      <c r="BI113" s="203">
        <f t="shared" si="18"/>
        <v>0</v>
      </c>
      <c r="BJ113" s="24" t="s">
        <v>85</v>
      </c>
      <c r="BK113" s="203">
        <f t="shared" si="19"/>
        <v>0</v>
      </c>
      <c r="BL113" s="24" t="s">
        <v>194</v>
      </c>
      <c r="BM113" s="24" t="s">
        <v>2970</v>
      </c>
    </row>
    <row r="114" spans="2:65" s="1" customFormat="1" ht="16.5" customHeight="1">
      <c r="B114" s="41"/>
      <c r="C114" s="192" t="s">
        <v>317</v>
      </c>
      <c r="D114" s="192" t="s">
        <v>189</v>
      </c>
      <c r="E114" s="193" t="s">
        <v>2971</v>
      </c>
      <c r="F114" s="194" t="s">
        <v>2972</v>
      </c>
      <c r="G114" s="195" t="s">
        <v>293</v>
      </c>
      <c r="H114" s="196">
        <v>64</v>
      </c>
      <c r="I114" s="197"/>
      <c r="J114" s="198">
        <f t="shared" si="10"/>
        <v>0</v>
      </c>
      <c r="K114" s="194" t="s">
        <v>21</v>
      </c>
      <c r="L114" s="61"/>
      <c r="M114" s="199" t="s">
        <v>21</v>
      </c>
      <c r="N114" s="200" t="s">
        <v>48</v>
      </c>
      <c r="O114" s="42"/>
      <c r="P114" s="201">
        <f t="shared" si="11"/>
        <v>0</v>
      </c>
      <c r="Q114" s="201">
        <v>1.4E-2</v>
      </c>
      <c r="R114" s="201">
        <f t="shared" si="12"/>
        <v>0.89600000000000002</v>
      </c>
      <c r="S114" s="201">
        <v>6.0000000000000001E-3</v>
      </c>
      <c r="T114" s="202">
        <f t="shared" si="13"/>
        <v>0.38400000000000001</v>
      </c>
      <c r="AR114" s="24" t="s">
        <v>194</v>
      </c>
      <c r="AT114" s="24" t="s">
        <v>189</v>
      </c>
      <c r="AU114" s="24" t="s">
        <v>87</v>
      </c>
      <c r="AY114" s="24" t="s">
        <v>187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24" t="s">
        <v>85</v>
      </c>
      <c r="BK114" s="203">
        <f t="shared" si="19"/>
        <v>0</v>
      </c>
      <c r="BL114" s="24" t="s">
        <v>194</v>
      </c>
      <c r="BM114" s="24" t="s">
        <v>2973</v>
      </c>
    </row>
    <row r="115" spans="2:65" s="1" customFormat="1" ht="25.5" customHeight="1">
      <c r="B115" s="41"/>
      <c r="C115" s="192" t="s">
        <v>322</v>
      </c>
      <c r="D115" s="192" t="s">
        <v>189</v>
      </c>
      <c r="E115" s="193" t="s">
        <v>2974</v>
      </c>
      <c r="F115" s="194" t="s">
        <v>2975</v>
      </c>
      <c r="G115" s="195" t="s">
        <v>293</v>
      </c>
      <c r="H115" s="196">
        <v>9</v>
      </c>
      <c r="I115" s="197"/>
      <c r="J115" s="198">
        <f t="shared" si="10"/>
        <v>0</v>
      </c>
      <c r="K115" s="194" t="s">
        <v>21</v>
      </c>
      <c r="L115" s="61"/>
      <c r="M115" s="199" t="s">
        <v>21</v>
      </c>
      <c r="N115" s="200" t="s">
        <v>48</v>
      </c>
      <c r="O115" s="42"/>
      <c r="P115" s="201">
        <f t="shared" si="11"/>
        <v>0</v>
      </c>
      <c r="Q115" s="201">
        <v>0</v>
      </c>
      <c r="R115" s="201">
        <f t="shared" si="12"/>
        <v>0</v>
      </c>
      <c r="S115" s="201">
        <v>0.04</v>
      </c>
      <c r="T115" s="202">
        <f t="shared" si="13"/>
        <v>0.36</v>
      </c>
      <c r="AR115" s="24" t="s">
        <v>641</v>
      </c>
      <c r="AT115" s="24" t="s">
        <v>189</v>
      </c>
      <c r="AU115" s="24" t="s">
        <v>87</v>
      </c>
      <c r="AY115" s="24" t="s">
        <v>187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24" t="s">
        <v>85</v>
      </c>
      <c r="BK115" s="203">
        <f t="shared" si="19"/>
        <v>0</v>
      </c>
      <c r="BL115" s="24" t="s">
        <v>641</v>
      </c>
      <c r="BM115" s="24" t="s">
        <v>2976</v>
      </c>
    </row>
    <row r="116" spans="2:65" s="1" customFormat="1" ht="16.5" customHeight="1">
      <c r="B116" s="41"/>
      <c r="C116" s="220" t="s">
        <v>327</v>
      </c>
      <c r="D116" s="220" t="s">
        <v>511</v>
      </c>
      <c r="E116" s="221" t="s">
        <v>2977</v>
      </c>
      <c r="F116" s="222" t="s">
        <v>2978</v>
      </c>
      <c r="G116" s="223" t="s">
        <v>293</v>
      </c>
      <c r="H116" s="224">
        <v>9</v>
      </c>
      <c r="I116" s="225"/>
      <c r="J116" s="226">
        <f t="shared" si="10"/>
        <v>0</v>
      </c>
      <c r="K116" s="222" t="s">
        <v>21</v>
      </c>
      <c r="L116" s="227"/>
      <c r="M116" s="228" t="s">
        <v>21</v>
      </c>
      <c r="N116" s="229" t="s">
        <v>48</v>
      </c>
      <c r="O116" s="42"/>
      <c r="P116" s="201">
        <f t="shared" si="11"/>
        <v>0</v>
      </c>
      <c r="Q116" s="201">
        <v>0</v>
      </c>
      <c r="R116" s="201">
        <f t="shared" si="12"/>
        <v>0</v>
      </c>
      <c r="S116" s="201">
        <v>0</v>
      </c>
      <c r="T116" s="202">
        <f t="shared" si="13"/>
        <v>0</v>
      </c>
      <c r="AR116" s="24" t="s">
        <v>905</v>
      </c>
      <c r="AT116" s="24" t="s">
        <v>511</v>
      </c>
      <c r="AU116" s="24" t="s">
        <v>87</v>
      </c>
      <c r="AY116" s="24" t="s">
        <v>187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24" t="s">
        <v>85</v>
      </c>
      <c r="BK116" s="203">
        <f t="shared" si="19"/>
        <v>0</v>
      </c>
      <c r="BL116" s="24" t="s">
        <v>905</v>
      </c>
      <c r="BM116" s="24" t="s">
        <v>2979</v>
      </c>
    </row>
    <row r="117" spans="2:65" s="1" customFormat="1" ht="25.5" customHeight="1">
      <c r="B117" s="41"/>
      <c r="C117" s="192" t="s">
        <v>331</v>
      </c>
      <c r="D117" s="192" t="s">
        <v>189</v>
      </c>
      <c r="E117" s="193" t="s">
        <v>2980</v>
      </c>
      <c r="F117" s="194" t="s">
        <v>2981</v>
      </c>
      <c r="G117" s="195" t="s">
        <v>293</v>
      </c>
      <c r="H117" s="196">
        <v>139.5</v>
      </c>
      <c r="I117" s="197"/>
      <c r="J117" s="198">
        <f t="shared" si="10"/>
        <v>0</v>
      </c>
      <c r="K117" s="194" t="s">
        <v>21</v>
      </c>
      <c r="L117" s="61"/>
      <c r="M117" s="199" t="s">
        <v>21</v>
      </c>
      <c r="N117" s="200" t="s">
        <v>48</v>
      </c>
      <c r="O117" s="42"/>
      <c r="P117" s="201">
        <f t="shared" si="11"/>
        <v>0</v>
      </c>
      <c r="Q117" s="201">
        <v>0.27030999999999999</v>
      </c>
      <c r="R117" s="201">
        <f t="shared" si="12"/>
        <v>37.708244999999998</v>
      </c>
      <c r="S117" s="201">
        <v>0.161</v>
      </c>
      <c r="T117" s="202">
        <f t="shared" si="13"/>
        <v>22.459500000000002</v>
      </c>
      <c r="AR117" s="24" t="s">
        <v>194</v>
      </c>
      <c r="AT117" s="24" t="s">
        <v>189</v>
      </c>
      <c r="AU117" s="24" t="s">
        <v>87</v>
      </c>
      <c r="AY117" s="24" t="s">
        <v>187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24" t="s">
        <v>85</v>
      </c>
      <c r="BK117" s="203">
        <f t="shared" si="19"/>
        <v>0</v>
      </c>
      <c r="BL117" s="24" t="s">
        <v>194</v>
      </c>
      <c r="BM117" s="24" t="s">
        <v>2982</v>
      </c>
    </row>
    <row r="118" spans="2:65" s="1" customFormat="1" ht="16.5" customHeight="1">
      <c r="B118" s="41"/>
      <c r="C118" s="220" t="s">
        <v>336</v>
      </c>
      <c r="D118" s="220" t="s">
        <v>511</v>
      </c>
      <c r="E118" s="221" t="s">
        <v>2983</v>
      </c>
      <c r="F118" s="222" t="s">
        <v>2984</v>
      </c>
      <c r="G118" s="223" t="s">
        <v>293</v>
      </c>
      <c r="H118" s="224">
        <v>139.5</v>
      </c>
      <c r="I118" s="225"/>
      <c r="J118" s="226">
        <f t="shared" si="10"/>
        <v>0</v>
      </c>
      <c r="K118" s="222" t="s">
        <v>21</v>
      </c>
      <c r="L118" s="227"/>
      <c r="M118" s="228" t="s">
        <v>21</v>
      </c>
      <c r="N118" s="229" t="s">
        <v>48</v>
      </c>
      <c r="O118" s="42"/>
      <c r="P118" s="201">
        <f t="shared" si="11"/>
        <v>0</v>
      </c>
      <c r="Q118" s="201">
        <v>0</v>
      </c>
      <c r="R118" s="201">
        <f t="shared" si="12"/>
        <v>0</v>
      </c>
      <c r="S118" s="201">
        <v>0</v>
      </c>
      <c r="T118" s="202">
        <f t="shared" si="13"/>
        <v>0</v>
      </c>
      <c r="AR118" s="24" t="s">
        <v>219</v>
      </c>
      <c r="AT118" s="24" t="s">
        <v>511</v>
      </c>
      <c r="AU118" s="24" t="s">
        <v>87</v>
      </c>
      <c r="AY118" s="24" t="s">
        <v>187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24" t="s">
        <v>85</v>
      </c>
      <c r="BK118" s="203">
        <f t="shared" si="19"/>
        <v>0</v>
      </c>
      <c r="BL118" s="24" t="s">
        <v>194</v>
      </c>
      <c r="BM118" s="24" t="s">
        <v>2985</v>
      </c>
    </row>
    <row r="119" spans="2:65" s="1" customFormat="1" ht="16.5" customHeight="1">
      <c r="B119" s="41"/>
      <c r="C119" s="220" t="s">
        <v>340</v>
      </c>
      <c r="D119" s="220" t="s">
        <v>511</v>
      </c>
      <c r="E119" s="221" t="s">
        <v>2986</v>
      </c>
      <c r="F119" s="222" t="s">
        <v>2987</v>
      </c>
      <c r="G119" s="223" t="s">
        <v>1450</v>
      </c>
      <c r="H119" s="224">
        <v>3</v>
      </c>
      <c r="I119" s="225"/>
      <c r="J119" s="226">
        <f t="shared" si="10"/>
        <v>0</v>
      </c>
      <c r="K119" s="222" t="s">
        <v>21</v>
      </c>
      <c r="L119" s="227"/>
      <c r="M119" s="228" t="s">
        <v>21</v>
      </c>
      <c r="N119" s="229" t="s">
        <v>48</v>
      </c>
      <c r="O119" s="42"/>
      <c r="P119" s="201">
        <f t="shared" si="11"/>
        <v>0</v>
      </c>
      <c r="Q119" s="201">
        <v>0</v>
      </c>
      <c r="R119" s="201">
        <f t="shared" si="12"/>
        <v>0</v>
      </c>
      <c r="S119" s="201">
        <v>0</v>
      </c>
      <c r="T119" s="202">
        <f t="shared" si="13"/>
        <v>0</v>
      </c>
      <c r="AR119" s="24" t="s">
        <v>219</v>
      </c>
      <c r="AT119" s="24" t="s">
        <v>511</v>
      </c>
      <c r="AU119" s="24" t="s">
        <v>87</v>
      </c>
      <c r="AY119" s="24" t="s">
        <v>187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24" t="s">
        <v>85</v>
      </c>
      <c r="BK119" s="203">
        <f t="shared" si="19"/>
        <v>0</v>
      </c>
      <c r="BL119" s="24" t="s">
        <v>194</v>
      </c>
      <c r="BM119" s="24" t="s">
        <v>2988</v>
      </c>
    </row>
    <row r="120" spans="2:65" s="1" customFormat="1" ht="25.5" customHeight="1">
      <c r="B120" s="41"/>
      <c r="C120" s="192" t="s">
        <v>344</v>
      </c>
      <c r="D120" s="192" t="s">
        <v>189</v>
      </c>
      <c r="E120" s="193" t="s">
        <v>2989</v>
      </c>
      <c r="F120" s="194" t="s">
        <v>2990</v>
      </c>
      <c r="G120" s="195" t="s">
        <v>293</v>
      </c>
      <c r="H120" s="196">
        <v>6</v>
      </c>
      <c r="I120" s="197"/>
      <c r="J120" s="198">
        <f t="shared" si="10"/>
        <v>0</v>
      </c>
      <c r="K120" s="194" t="s">
        <v>21</v>
      </c>
      <c r="L120" s="61"/>
      <c r="M120" s="199" t="s">
        <v>21</v>
      </c>
      <c r="N120" s="200" t="s">
        <v>48</v>
      </c>
      <c r="O120" s="42"/>
      <c r="P120" s="201">
        <f t="shared" si="11"/>
        <v>0</v>
      </c>
      <c r="Q120" s="201">
        <v>4.3999999999999997E-2</v>
      </c>
      <c r="R120" s="201">
        <f t="shared" si="12"/>
        <v>0.26400000000000001</v>
      </c>
      <c r="S120" s="201">
        <v>9.2999999999999999E-2</v>
      </c>
      <c r="T120" s="202">
        <f t="shared" si="13"/>
        <v>0.55800000000000005</v>
      </c>
      <c r="AR120" s="24" t="s">
        <v>194</v>
      </c>
      <c r="AT120" s="24" t="s">
        <v>189</v>
      </c>
      <c r="AU120" s="24" t="s">
        <v>87</v>
      </c>
      <c r="AY120" s="24" t="s">
        <v>187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24" t="s">
        <v>85</v>
      </c>
      <c r="BK120" s="203">
        <f t="shared" si="19"/>
        <v>0</v>
      </c>
      <c r="BL120" s="24" t="s">
        <v>194</v>
      </c>
      <c r="BM120" s="24" t="s">
        <v>2991</v>
      </c>
    </row>
    <row r="121" spans="2:65" s="1" customFormat="1" ht="16.5" customHeight="1">
      <c r="B121" s="41"/>
      <c r="C121" s="192" t="s">
        <v>348</v>
      </c>
      <c r="D121" s="192" t="s">
        <v>189</v>
      </c>
      <c r="E121" s="193" t="s">
        <v>2992</v>
      </c>
      <c r="F121" s="194" t="s">
        <v>2993</v>
      </c>
      <c r="G121" s="195" t="s">
        <v>192</v>
      </c>
      <c r="H121" s="196">
        <v>4</v>
      </c>
      <c r="I121" s="197"/>
      <c r="J121" s="198">
        <f t="shared" si="10"/>
        <v>0</v>
      </c>
      <c r="K121" s="194" t="s">
        <v>21</v>
      </c>
      <c r="L121" s="61"/>
      <c r="M121" s="199" t="s">
        <v>21</v>
      </c>
      <c r="N121" s="200" t="s">
        <v>48</v>
      </c>
      <c r="O121" s="42"/>
      <c r="P121" s="201">
        <f t="shared" si="11"/>
        <v>0</v>
      </c>
      <c r="Q121" s="201">
        <v>0.154</v>
      </c>
      <c r="R121" s="201">
        <f t="shared" si="12"/>
        <v>0.61599999999999999</v>
      </c>
      <c r="S121" s="201">
        <v>0.186</v>
      </c>
      <c r="T121" s="202">
        <f t="shared" si="13"/>
        <v>0.74399999999999999</v>
      </c>
      <c r="AR121" s="24" t="s">
        <v>194</v>
      </c>
      <c r="AT121" s="24" t="s">
        <v>189</v>
      </c>
      <c r="AU121" s="24" t="s">
        <v>87</v>
      </c>
      <c r="AY121" s="24" t="s">
        <v>187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24" t="s">
        <v>85</v>
      </c>
      <c r="BK121" s="203">
        <f t="shared" si="19"/>
        <v>0</v>
      </c>
      <c r="BL121" s="24" t="s">
        <v>194</v>
      </c>
      <c r="BM121" s="24" t="s">
        <v>2994</v>
      </c>
    </row>
    <row r="122" spans="2:65" s="1" customFormat="1" ht="16.5" customHeight="1">
      <c r="B122" s="41"/>
      <c r="C122" s="192" t="s">
        <v>353</v>
      </c>
      <c r="D122" s="192" t="s">
        <v>189</v>
      </c>
      <c r="E122" s="193" t="s">
        <v>2995</v>
      </c>
      <c r="F122" s="194" t="s">
        <v>2996</v>
      </c>
      <c r="G122" s="195" t="s">
        <v>293</v>
      </c>
      <c r="H122" s="196">
        <v>42</v>
      </c>
      <c r="I122" s="197"/>
      <c r="J122" s="198">
        <f t="shared" si="10"/>
        <v>0</v>
      </c>
      <c r="K122" s="194" t="s">
        <v>21</v>
      </c>
      <c r="L122" s="61"/>
      <c r="M122" s="199" t="s">
        <v>21</v>
      </c>
      <c r="N122" s="200" t="s">
        <v>48</v>
      </c>
      <c r="O122" s="42"/>
      <c r="P122" s="201">
        <f t="shared" si="11"/>
        <v>0</v>
      </c>
      <c r="Q122" s="201">
        <v>0</v>
      </c>
      <c r="R122" s="201">
        <f t="shared" si="12"/>
        <v>0</v>
      </c>
      <c r="S122" s="201">
        <v>0</v>
      </c>
      <c r="T122" s="202">
        <f t="shared" si="13"/>
        <v>0</v>
      </c>
      <c r="AR122" s="24" t="s">
        <v>194</v>
      </c>
      <c r="AT122" s="24" t="s">
        <v>189</v>
      </c>
      <c r="AU122" s="24" t="s">
        <v>87</v>
      </c>
      <c r="AY122" s="24" t="s">
        <v>187</v>
      </c>
      <c r="BE122" s="203">
        <f t="shared" si="14"/>
        <v>0</v>
      </c>
      <c r="BF122" s="203">
        <f t="shared" si="15"/>
        <v>0</v>
      </c>
      <c r="BG122" s="203">
        <f t="shared" si="16"/>
        <v>0</v>
      </c>
      <c r="BH122" s="203">
        <f t="shared" si="17"/>
        <v>0</v>
      </c>
      <c r="BI122" s="203">
        <f t="shared" si="18"/>
        <v>0</v>
      </c>
      <c r="BJ122" s="24" t="s">
        <v>85</v>
      </c>
      <c r="BK122" s="203">
        <f t="shared" si="19"/>
        <v>0</v>
      </c>
      <c r="BL122" s="24" t="s">
        <v>194</v>
      </c>
      <c r="BM122" s="24" t="s">
        <v>2997</v>
      </c>
    </row>
    <row r="123" spans="2:65" s="1" customFormat="1" ht="16.5" customHeight="1">
      <c r="B123" s="41"/>
      <c r="C123" s="192" t="s">
        <v>358</v>
      </c>
      <c r="D123" s="192" t="s">
        <v>189</v>
      </c>
      <c r="E123" s="193" t="s">
        <v>2998</v>
      </c>
      <c r="F123" s="194" t="s">
        <v>2999</v>
      </c>
      <c r="G123" s="195" t="s">
        <v>293</v>
      </c>
      <c r="H123" s="196">
        <v>108</v>
      </c>
      <c r="I123" s="197"/>
      <c r="J123" s="198">
        <f t="shared" si="10"/>
        <v>0</v>
      </c>
      <c r="K123" s="194" t="s">
        <v>21</v>
      </c>
      <c r="L123" s="61"/>
      <c r="M123" s="199" t="s">
        <v>21</v>
      </c>
      <c r="N123" s="200" t="s">
        <v>48</v>
      </c>
      <c r="O123" s="42"/>
      <c r="P123" s="201">
        <f t="shared" si="11"/>
        <v>0</v>
      </c>
      <c r="Q123" s="201">
        <v>0</v>
      </c>
      <c r="R123" s="201">
        <f t="shared" si="12"/>
        <v>0</v>
      </c>
      <c r="S123" s="201">
        <v>0</v>
      </c>
      <c r="T123" s="202">
        <f t="shared" si="13"/>
        <v>0</v>
      </c>
      <c r="AR123" s="24" t="s">
        <v>641</v>
      </c>
      <c r="AT123" s="24" t="s">
        <v>189</v>
      </c>
      <c r="AU123" s="24" t="s">
        <v>87</v>
      </c>
      <c r="AY123" s="24" t="s">
        <v>187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24" t="s">
        <v>85</v>
      </c>
      <c r="BK123" s="203">
        <f t="shared" si="19"/>
        <v>0</v>
      </c>
      <c r="BL123" s="24" t="s">
        <v>641</v>
      </c>
      <c r="BM123" s="24" t="s">
        <v>3000</v>
      </c>
    </row>
    <row r="124" spans="2:65" s="1" customFormat="1" ht="16.5" customHeight="1">
      <c r="B124" s="41"/>
      <c r="C124" s="192" t="s">
        <v>363</v>
      </c>
      <c r="D124" s="192" t="s">
        <v>189</v>
      </c>
      <c r="E124" s="193" t="s">
        <v>3001</v>
      </c>
      <c r="F124" s="194" t="s">
        <v>3002</v>
      </c>
      <c r="G124" s="195" t="s">
        <v>233</v>
      </c>
      <c r="H124" s="196">
        <v>10.199999999999999</v>
      </c>
      <c r="I124" s="197"/>
      <c r="J124" s="198">
        <f t="shared" si="10"/>
        <v>0</v>
      </c>
      <c r="K124" s="194" t="s">
        <v>21</v>
      </c>
      <c r="L124" s="61"/>
      <c r="M124" s="199" t="s">
        <v>21</v>
      </c>
      <c r="N124" s="200" t="s">
        <v>48</v>
      </c>
      <c r="O124" s="42"/>
      <c r="P124" s="201">
        <f t="shared" si="11"/>
        <v>0</v>
      </c>
      <c r="Q124" s="201">
        <v>0</v>
      </c>
      <c r="R124" s="201">
        <f t="shared" si="12"/>
        <v>0</v>
      </c>
      <c r="S124" s="201">
        <v>0</v>
      </c>
      <c r="T124" s="202">
        <f t="shared" si="13"/>
        <v>0</v>
      </c>
      <c r="AR124" s="24" t="s">
        <v>194</v>
      </c>
      <c r="AT124" s="24" t="s">
        <v>189</v>
      </c>
      <c r="AU124" s="24" t="s">
        <v>87</v>
      </c>
      <c r="AY124" s="24" t="s">
        <v>187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24" t="s">
        <v>85</v>
      </c>
      <c r="BK124" s="203">
        <f t="shared" si="19"/>
        <v>0</v>
      </c>
      <c r="BL124" s="24" t="s">
        <v>194</v>
      </c>
      <c r="BM124" s="24" t="s">
        <v>3003</v>
      </c>
    </row>
    <row r="125" spans="2:65" s="1" customFormat="1" ht="16.5" customHeight="1">
      <c r="B125" s="41"/>
      <c r="C125" s="192" t="s">
        <v>371</v>
      </c>
      <c r="D125" s="192" t="s">
        <v>189</v>
      </c>
      <c r="E125" s="193" t="s">
        <v>3004</v>
      </c>
      <c r="F125" s="194" t="s">
        <v>3005</v>
      </c>
      <c r="G125" s="195" t="s">
        <v>233</v>
      </c>
      <c r="H125" s="196">
        <v>0.6</v>
      </c>
      <c r="I125" s="197"/>
      <c r="J125" s="198">
        <f t="shared" si="10"/>
        <v>0</v>
      </c>
      <c r="K125" s="194" t="s">
        <v>21</v>
      </c>
      <c r="L125" s="61"/>
      <c r="M125" s="199" t="s">
        <v>21</v>
      </c>
      <c r="N125" s="200" t="s">
        <v>48</v>
      </c>
      <c r="O125" s="42"/>
      <c r="P125" s="201">
        <f t="shared" si="11"/>
        <v>0</v>
      </c>
      <c r="Q125" s="201">
        <v>0</v>
      </c>
      <c r="R125" s="201">
        <f t="shared" si="12"/>
        <v>0</v>
      </c>
      <c r="S125" s="201">
        <v>0</v>
      </c>
      <c r="T125" s="202">
        <f t="shared" si="13"/>
        <v>0</v>
      </c>
      <c r="AR125" s="24" t="s">
        <v>194</v>
      </c>
      <c r="AT125" s="24" t="s">
        <v>189</v>
      </c>
      <c r="AU125" s="24" t="s">
        <v>87</v>
      </c>
      <c r="AY125" s="24" t="s">
        <v>187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24" t="s">
        <v>85</v>
      </c>
      <c r="BK125" s="203">
        <f t="shared" si="19"/>
        <v>0</v>
      </c>
      <c r="BL125" s="24" t="s">
        <v>194</v>
      </c>
      <c r="BM125" s="24" t="s">
        <v>3006</v>
      </c>
    </row>
    <row r="126" spans="2:65" s="1" customFormat="1" ht="16.5" customHeight="1">
      <c r="B126" s="41"/>
      <c r="C126" s="192" t="s">
        <v>528</v>
      </c>
      <c r="D126" s="192" t="s">
        <v>189</v>
      </c>
      <c r="E126" s="193" t="s">
        <v>3007</v>
      </c>
      <c r="F126" s="194" t="s">
        <v>3008</v>
      </c>
      <c r="G126" s="195" t="s">
        <v>233</v>
      </c>
      <c r="H126" s="196">
        <v>10.199999999999999</v>
      </c>
      <c r="I126" s="197"/>
      <c r="J126" s="198">
        <f t="shared" si="10"/>
        <v>0</v>
      </c>
      <c r="K126" s="194" t="s">
        <v>21</v>
      </c>
      <c r="L126" s="61"/>
      <c r="M126" s="199" t="s">
        <v>21</v>
      </c>
      <c r="N126" s="200" t="s">
        <v>48</v>
      </c>
      <c r="O126" s="42"/>
      <c r="P126" s="201">
        <f t="shared" si="11"/>
        <v>0</v>
      </c>
      <c r="Q126" s="201">
        <v>0</v>
      </c>
      <c r="R126" s="201">
        <f t="shared" si="12"/>
        <v>0</v>
      </c>
      <c r="S126" s="201">
        <v>0</v>
      </c>
      <c r="T126" s="202">
        <f t="shared" si="13"/>
        <v>0</v>
      </c>
      <c r="AR126" s="24" t="s">
        <v>194</v>
      </c>
      <c r="AT126" s="24" t="s">
        <v>189</v>
      </c>
      <c r="AU126" s="24" t="s">
        <v>87</v>
      </c>
      <c r="AY126" s="24" t="s">
        <v>187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24" t="s">
        <v>85</v>
      </c>
      <c r="BK126" s="203">
        <f t="shared" si="19"/>
        <v>0</v>
      </c>
      <c r="BL126" s="24" t="s">
        <v>194</v>
      </c>
      <c r="BM126" s="24" t="s">
        <v>3009</v>
      </c>
    </row>
    <row r="127" spans="2:65" s="1" customFormat="1" ht="16.5" customHeight="1">
      <c r="B127" s="41"/>
      <c r="C127" s="192" t="s">
        <v>533</v>
      </c>
      <c r="D127" s="192" t="s">
        <v>189</v>
      </c>
      <c r="E127" s="193" t="s">
        <v>3010</v>
      </c>
      <c r="F127" s="194" t="s">
        <v>3011</v>
      </c>
      <c r="G127" s="195" t="s">
        <v>233</v>
      </c>
      <c r="H127" s="196">
        <v>46.64</v>
      </c>
      <c r="I127" s="197"/>
      <c r="J127" s="198">
        <f t="shared" si="10"/>
        <v>0</v>
      </c>
      <c r="K127" s="194" t="s">
        <v>21</v>
      </c>
      <c r="L127" s="61"/>
      <c r="M127" s="199" t="s">
        <v>21</v>
      </c>
      <c r="N127" s="200" t="s">
        <v>48</v>
      </c>
      <c r="O127" s="42"/>
      <c r="P127" s="201">
        <f t="shared" si="11"/>
        <v>0</v>
      </c>
      <c r="Q127" s="201">
        <v>0</v>
      </c>
      <c r="R127" s="201">
        <f t="shared" si="12"/>
        <v>0</v>
      </c>
      <c r="S127" s="201">
        <v>0</v>
      </c>
      <c r="T127" s="202">
        <f t="shared" si="13"/>
        <v>0</v>
      </c>
      <c r="AR127" s="24" t="s">
        <v>641</v>
      </c>
      <c r="AT127" s="24" t="s">
        <v>189</v>
      </c>
      <c r="AU127" s="24" t="s">
        <v>87</v>
      </c>
      <c r="AY127" s="24" t="s">
        <v>187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24" t="s">
        <v>85</v>
      </c>
      <c r="BK127" s="203">
        <f t="shared" si="19"/>
        <v>0</v>
      </c>
      <c r="BL127" s="24" t="s">
        <v>641</v>
      </c>
      <c r="BM127" s="24" t="s">
        <v>3012</v>
      </c>
    </row>
    <row r="128" spans="2:65" s="1" customFormat="1" ht="16.5" customHeight="1">
      <c r="B128" s="41"/>
      <c r="C128" s="192" t="s">
        <v>537</v>
      </c>
      <c r="D128" s="192" t="s">
        <v>189</v>
      </c>
      <c r="E128" s="193" t="s">
        <v>3013</v>
      </c>
      <c r="F128" s="194" t="s">
        <v>3014</v>
      </c>
      <c r="G128" s="195" t="s">
        <v>233</v>
      </c>
      <c r="H128" s="196">
        <v>10</v>
      </c>
      <c r="I128" s="197"/>
      <c r="J128" s="198">
        <f t="shared" si="10"/>
        <v>0</v>
      </c>
      <c r="K128" s="194" t="s">
        <v>21</v>
      </c>
      <c r="L128" s="61"/>
      <c r="M128" s="199" t="s">
        <v>21</v>
      </c>
      <c r="N128" s="200" t="s">
        <v>48</v>
      </c>
      <c r="O128" s="42"/>
      <c r="P128" s="201">
        <f t="shared" si="11"/>
        <v>0</v>
      </c>
      <c r="Q128" s="201">
        <v>0</v>
      </c>
      <c r="R128" s="201">
        <f t="shared" si="12"/>
        <v>0</v>
      </c>
      <c r="S128" s="201">
        <v>0</v>
      </c>
      <c r="T128" s="202">
        <f t="shared" si="13"/>
        <v>0</v>
      </c>
      <c r="AR128" s="24" t="s">
        <v>194</v>
      </c>
      <c r="AT128" s="24" t="s">
        <v>189</v>
      </c>
      <c r="AU128" s="24" t="s">
        <v>87</v>
      </c>
      <c r="AY128" s="24" t="s">
        <v>187</v>
      </c>
      <c r="BE128" s="203">
        <f t="shared" si="14"/>
        <v>0</v>
      </c>
      <c r="BF128" s="203">
        <f t="shared" si="15"/>
        <v>0</v>
      </c>
      <c r="BG128" s="203">
        <f t="shared" si="16"/>
        <v>0</v>
      </c>
      <c r="BH128" s="203">
        <f t="shared" si="17"/>
        <v>0</v>
      </c>
      <c r="BI128" s="203">
        <f t="shared" si="18"/>
        <v>0</v>
      </c>
      <c r="BJ128" s="24" t="s">
        <v>85</v>
      </c>
      <c r="BK128" s="203">
        <f t="shared" si="19"/>
        <v>0</v>
      </c>
      <c r="BL128" s="24" t="s">
        <v>194</v>
      </c>
      <c r="BM128" s="24" t="s">
        <v>3015</v>
      </c>
    </row>
    <row r="129" spans="2:65" s="1" customFormat="1" ht="25.5" customHeight="1">
      <c r="B129" s="41"/>
      <c r="C129" s="192" t="s">
        <v>542</v>
      </c>
      <c r="D129" s="192" t="s">
        <v>189</v>
      </c>
      <c r="E129" s="193" t="s">
        <v>3016</v>
      </c>
      <c r="F129" s="194" t="s">
        <v>3017</v>
      </c>
      <c r="G129" s="195" t="s">
        <v>233</v>
      </c>
      <c r="H129" s="196">
        <v>932.8</v>
      </c>
      <c r="I129" s="197"/>
      <c r="J129" s="198">
        <f t="shared" si="10"/>
        <v>0</v>
      </c>
      <c r="K129" s="194" t="s">
        <v>21</v>
      </c>
      <c r="L129" s="61"/>
      <c r="M129" s="199" t="s">
        <v>21</v>
      </c>
      <c r="N129" s="200" t="s">
        <v>48</v>
      </c>
      <c r="O129" s="42"/>
      <c r="P129" s="201">
        <f t="shared" si="11"/>
        <v>0</v>
      </c>
      <c r="Q129" s="201">
        <v>0</v>
      </c>
      <c r="R129" s="201">
        <f t="shared" si="12"/>
        <v>0</v>
      </c>
      <c r="S129" s="201">
        <v>0</v>
      </c>
      <c r="T129" s="202">
        <f t="shared" si="13"/>
        <v>0</v>
      </c>
      <c r="AR129" s="24" t="s">
        <v>641</v>
      </c>
      <c r="AT129" s="24" t="s">
        <v>189</v>
      </c>
      <c r="AU129" s="24" t="s">
        <v>87</v>
      </c>
      <c r="AY129" s="24" t="s">
        <v>187</v>
      </c>
      <c r="BE129" s="203">
        <f t="shared" si="14"/>
        <v>0</v>
      </c>
      <c r="BF129" s="203">
        <f t="shared" si="15"/>
        <v>0</v>
      </c>
      <c r="BG129" s="203">
        <f t="shared" si="16"/>
        <v>0</v>
      </c>
      <c r="BH129" s="203">
        <f t="shared" si="17"/>
        <v>0</v>
      </c>
      <c r="BI129" s="203">
        <f t="shared" si="18"/>
        <v>0</v>
      </c>
      <c r="BJ129" s="24" t="s">
        <v>85</v>
      </c>
      <c r="BK129" s="203">
        <f t="shared" si="19"/>
        <v>0</v>
      </c>
      <c r="BL129" s="24" t="s">
        <v>641</v>
      </c>
      <c r="BM129" s="24" t="s">
        <v>3018</v>
      </c>
    </row>
    <row r="130" spans="2:65" s="11" customFormat="1" ht="13.5">
      <c r="B130" s="204"/>
      <c r="C130" s="205"/>
      <c r="D130" s="206" t="s">
        <v>223</v>
      </c>
      <c r="E130" s="205"/>
      <c r="F130" s="208" t="s">
        <v>3019</v>
      </c>
      <c r="G130" s="205"/>
      <c r="H130" s="209">
        <v>932.8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223</v>
      </c>
      <c r="AU130" s="215" t="s">
        <v>87</v>
      </c>
      <c r="AV130" s="11" t="s">
        <v>87</v>
      </c>
      <c r="AW130" s="11" t="s">
        <v>6</v>
      </c>
      <c r="AX130" s="11" t="s">
        <v>85</v>
      </c>
      <c r="AY130" s="215" t="s">
        <v>187</v>
      </c>
    </row>
    <row r="131" spans="2:65" s="1" customFormat="1" ht="25.5" customHeight="1">
      <c r="B131" s="41"/>
      <c r="C131" s="192" t="s">
        <v>547</v>
      </c>
      <c r="D131" s="192" t="s">
        <v>189</v>
      </c>
      <c r="E131" s="193" t="s">
        <v>3020</v>
      </c>
      <c r="F131" s="194" t="s">
        <v>3021</v>
      </c>
      <c r="G131" s="195" t="s">
        <v>233</v>
      </c>
      <c r="H131" s="196">
        <v>200</v>
      </c>
      <c r="I131" s="197"/>
      <c r="J131" s="198">
        <f t="shared" ref="J131:J151" si="20">ROUND(I131*H131,2)</f>
        <v>0</v>
      </c>
      <c r="K131" s="194" t="s">
        <v>21</v>
      </c>
      <c r="L131" s="61"/>
      <c r="M131" s="199" t="s">
        <v>21</v>
      </c>
      <c r="N131" s="200" t="s">
        <v>48</v>
      </c>
      <c r="O131" s="42"/>
      <c r="P131" s="201">
        <f t="shared" ref="P131:P151" si="21">O131*H131</f>
        <v>0</v>
      </c>
      <c r="Q131" s="201">
        <v>0</v>
      </c>
      <c r="R131" s="201">
        <f t="shared" ref="R131:R151" si="22">Q131*H131</f>
        <v>0</v>
      </c>
      <c r="S131" s="201">
        <v>0</v>
      </c>
      <c r="T131" s="202">
        <f t="shared" ref="T131:T151" si="23">S131*H131</f>
        <v>0</v>
      </c>
      <c r="AR131" s="24" t="s">
        <v>194</v>
      </c>
      <c r="AT131" s="24" t="s">
        <v>189</v>
      </c>
      <c r="AU131" s="24" t="s">
        <v>87</v>
      </c>
      <c r="AY131" s="24" t="s">
        <v>187</v>
      </c>
      <c r="BE131" s="203">
        <f t="shared" ref="BE131:BE151" si="24">IF(N131="základní",J131,0)</f>
        <v>0</v>
      </c>
      <c r="BF131" s="203">
        <f t="shared" ref="BF131:BF151" si="25">IF(N131="snížená",J131,0)</f>
        <v>0</v>
      </c>
      <c r="BG131" s="203">
        <f t="shared" ref="BG131:BG151" si="26">IF(N131="zákl. přenesená",J131,0)</f>
        <v>0</v>
      </c>
      <c r="BH131" s="203">
        <f t="shared" ref="BH131:BH151" si="27">IF(N131="sníž. přenesená",J131,0)</f>
        <v>0</v>
      </c>
      <c r="BI131" s="203">
        <f t="shared" ref="BI131:BI151" si="28">IF(N131="nulová",J131,0)</f>
        <v>0</v>
      </c>
      <c r="BJ131" s="24" t="s">
        <v>85</v>
      </c>
      <c r="BK131" s="203">
        <f t="shared" ref="BK131:BK151" si="29">ROUND(I131*H131,2)</f>
        <v>0</v>
      </c>
      <c r="BL131" s="24" t="s">
        <v>194</v>
      </c>
      <c r="BM131" s="24" t="s">
        <v>3022</v>
      </c>
    </row>
    <row r="132" spans="2:65" s="1" customFormat="1" ht="16.5" customHeight="1">
      <c r="B132" s="41"/>
      <c r="C132" s="192" t="s">
        <v>552</v>
      </c>
      <c r="D132" s="192" t="s">
        <v>189</v>
      </c>
      <c r="E132" s="193" t="s">
        <v>3023</v>
      </c>
      <c r="F132" s="194" t="s">
        <v>3024</v>
      </c>
      <c r="G132" s="195" t="s">
        <v>233</v>
      </c>
      <c r="H132" s="196">
        <v>54.281999999999996</v>
      </c>
      <c r="I132" s="197"/>
      <c r="J132" s="198">
        <f t="shared" si="20"/>
        <v>0</v>
      </c>
      <c r="K132" s="194" t="s">
        <v>21</v>
      </c>
      <c r="L132" s="61"/>
      <c r="M132" s="199" t="s">
        <v>21</v>
      </c>
      <c r="N132" s="200" t="s">
        <v>48</v>
      </c>
      <c r="O132" s="42"/>
      <c r="P132" s="201">
        <f t="shared" si="21"/>
        <v>0</v>
      </c>
      <c r="Q132" s="201">
        <v>0</v>
      </c>
      <c r="R132" s="201">
        <f t="shared" si="22"/>
        <v>0</v>
      </c>
      <c r="S132" s="201">
        <v>0</v>
      </c>
      <c r="T132" s="202">
        <f t="shared" si="23"/>
        <v>0</v>
      </c>
      <c r="AR132" s="24" t="s">
        <v>641</v>
      </c>
      <c r="AT132" s="24" t="s">
        <v>189</v>
      </c>
      <c r="AU132" s="24" t="s">
        <v>87</v>
      </c>
      <c r="AY132" s="24" t="s">
        <v>187</v>
      </c>
      <c r="BE132" s="203">
        <f t="shared" si="24"/>
        <v>0</v>
      </c>
      <c r="BF132" s="203">
        <f t="shared" si="25"/>
        <v>0</v>
      </c>
      <c r="BG132" s="203">
        <f t="shared" si="26"/>
        <v>0</v>
      </c>
      <c r="BH132" s="203">
        <f t="shared" si="27"/>
        <v>0</v>
      </c>
      <c r="BI132" s="203">
        <f t="shared" si="28"/>
        <v>0</v>
      </c>
      <c r="BJ132" s="24" t="s">
        <v>85</v>
      </c>
      <c r="BK132" s="203">
        <f t="shared" si="29"/>
        <v>0</v>
      </c>
      <c r="BL132" s="24" t="s">
        <v>641</v>
      </c>
      <c r="BM132" s="24" t="s">
        <v>3025</v>
      </c>
    </row>
    <row r="133" spans="2:65" s="1" customFormat="1" ht="16.5" customHeight="1">
      <c r="B133" s="41"/>
      <c r="C133" s="192" t="s">
        <v>557</v>
      </c>
      <c r="D133" s="192" t="s">
        <v>189</v>
      </c>
      <c r="E133" s="193" t="s">
        <v>3026</v>
      </c>
      <c r="F133" s="194" t="s">
        <v>3027</v>
      </c>
      <c r="G133" s="195" t="s">
        <v>233</v>
      </c>
      <c r="H133" s="196">
        <v>2</v>
      </c>
      <c r="I133" s="197"/>
      <c r="J133" s="198">
        <f t="shared" si="20"/>
        <v>0</v>
      </c>
      <c r="K133" s="194" t="s">
        <v>21</v>
      </c>
      <c r="L133" s="61"/>
      <c r="M133" s="199" t="s">
        <v>21</v>
      </c>
      <c r="N133" s="200" t="s">
        <v>48</v>
      </c>
      <c r="O133" s="42"/>
      <c r="P133" s="201">
        <f t="shared" si="21"/>
        <v>0</v>
      </c>
      <c r="Q133" s="201">
        <v>0</v>
      </c>
      <c r="R133" s="201">
        <f t="shared" si="22"/>
        <v>0</v>
      </c>
      <c r="S133" s="201">
        <v>0</v>
      </c>
      <c r="T133" s="202">
        <f t="shared" si="23"/>
        <v>0</v>
      </c>
      <c r="AR133" s="24" t="s">
        <v>641</v>
      </c>
      <c r="AT133" s="24" t="s">
        <v>189</v>
      </c>
      <c r="AU133" s="24" t="s">
        <v>87</v>
      </c>
      <c r="AY133" s="24" t="s">
        <v>187</v>
      </c>
      <c r="BE133" s="203">
        <f t="shared" si="24"/>
        <v>0</v>
      </c>
      <c r="BF133" s="203">
        <f t="shared" si="25"/>
        <v>0</v>
      </c>
      <c r="BG133" s="203">
        <f t="shared" si="26"/>
        <v>0</v>
      </c>
      <c r="BH133" s="203">
        <f t="shared" si="27"/>
        <v>0</v>
      </c>
      <c r="BI133" s="203">
        <f t="shared" si="28"/>
        <v>0</v>
      </c>
      <c r="BJ133" s="24" t="s">
        <v>85</v>
      </c>
      <c r="BK133" s="203">
        <f t="shared" si="29"/>
        <v>0</v>
      </c>
      <c r="BL133" s="24" t="s">
        <v>641</v>
      </c>
      <c r="BM133" s="24" t="s">
        <v>3028</v>
      </c>
    </row>
    <row r="134" spans="2:65" s="1" customFormat="1" ht="16.5" customHeight="1">
      <c r="B134" s="41"/>
      <c r="C134" s="192" t="s">
        <v>562</v>
      </c>
      <c r="D134" s="192" t="s">
        <v>189</v>
      </c>
      <c r="E134" s="193" t="s">
        <v>3029</v>
      </c>
      <c r="F134" s="194" t="s">
        <v>3030</v>
      </c>
      <c r="G134" s="195" t="s">
        <v>233</v>
      </c>
      <c r="H134" s="196">
        <v>35.5</v>
      </c>
      <c r="I134" s="197"/>
      <c r="J134" s="198">
        <f t="shared" si="20"/>
        <v>0</v>
      </c>
      <c r="K134" s="194" t="s">
        <v>21</v>
      </c>
      <c r="L134" s="61"/>
      <c r="M134" s="199" t="s">
        <v>21</v>
      </c>
      <c r="N134" s="200" t="s">
        <v>48</v>
      </c>
      <c r="O134" s="42"/>
      <c r="P134" s="201">
        <f t="shared" si="21"/>
        <v>0</v>
      </c>
      <c r="Q134" s="201">
        <v>0</v>
      </c>
      <c r="R134" s="201">
        <f t="shared" si="22"/>
        <v>0</v>
      </c>
      <c r="S134" s="201">
        <v>0</v>
      </c>
      <c r="T134" s="202">
        <f t="shared" si="23"/>
        <v>0</v>
      </c>
      <c r="AR134" s="24" t="s">
        <v>641</v>
      </c>
      <c r="AT134" s="24" t="s">
        <v>189</v>
      </c>
      <c r="AU134" s="24" t="s">
        <v>87</v>
      </c>
      <c r="AY134" s="24" t="s">
        <v>187</v>
      </c>
      <c r="BE134" s="203">
        <f t="shared" si="24"/>
        <v>0</v>
      </c>
      <c r="BF134" s="203">
        <f t="shared" si="25"/>
        <v>0</v>
      </c>
      <c r="BG134" s="203">
        <f t="shared" si="26"/>
        <v>0</v>
      </c>
      <c r="BH134" s="203">
        <f t="shared" si="27"/>
        <v>0</v>
      </c>
      <c r="BI134" s="203">
        <f t="shared" si="28"/>
        <v>0</v>
      </c>
      <c r="BJ134" s="24" t="s">
        <v>85</v>
      </c>
      <c r="BK134" s="203">
        <f t="shared" si="29"/>
        <v>0</v>
      </c>
      <c r="BL134" s="24" t="s">
        <v>641</v>
      </c>
      <c r="BM134" s="24" t="s">
        <v>3031</v>
      </c>
    </row>
    <row r="135" spans="2:65" s="1" customFormat="1" ht="16.5" customHeight="1">
      <c r="B135" s="41"/>
      <c r="C135" s="192" t="s">
        <v>566</v>
      </c>
      <c r="D135" s="192" t="s">
        <v>189</v>
      </c>
      <c r="E135" s="193" t="s">
        <v>3032</v>
      </c>
      <c r="F135" s="194" t="s">
        <v>3033</v>
      </c>
      <c r="G135" s="195" t="s">
        <v>202</v>
      </c>
      <c r="H135" s="196">
        <v>76.2</v>
      </c>
      <c r="I135" s="197"/>
      <c r="J135" s="198">
        <f t="shared" si="20"/>
        <v>0</v>
      </c>
      <c r="K135" s="194" t="s">
        <v>21</v>
      </c>
      <c r="L135" s="61"/>
      <c r="M135" s="199" t="s">
        <v>21</v>
      </c>
      <c r="N135" s="200" t="s">
        <v>48</v>
      </c>
      <c r="O135" s="42"/>
      <c r="P135" s="201">
        <f t="shared" si="21"/>
        <v>0</v>
      </c>
      <c r="Q135" s="201">
        <v>3.0000000000000001E-5</v>
      </c>
      <c r="R135" s="201">
        <f t="shared" si="22"/>
        <v>2.2860000000000003E-3</v>
      </c>
      <c r="S135" s="201">
        <v>0</v>
      </c>
      <c r="T135" s="202">
        <f t="shared" si="23"/>
        <v>0</v>
      </c>
      <c r="AR135" s="24" t="s">
        <v>641</v>
      </c>
      <c r="AT135" s="24" t="s">
        <v>189</v>
      </c>
      <c r="AU135" s="24" t="s">
        <v>87</v>
      </c>
      <c r="AY135" s="24" t="s">
        <v>187</v>
      </c>
      <c r="BE135" s="203">
        <f t="shared" si="24"/>
        <v>0</v>
      </c>
      <c r="BF135" s="203">
        <f t="shared" si="25"/>
        <v>0</v>
      </c>
      <c r="BG135" s="203">
        <f t="shared" si="26"/>
        <v>0</v>
      </c>
      <c r="BH135" s="203">
        <f t="shared" si="27"/>
        <v>0</v>
      </c>
      <c r="BI135" s="203">
        <f t="shared" si="28"/>
        <v>0</v>
      </c>
      <c r="BJ135" s="24" t="s">
        <v>85</v>
      </c>
      <c r="BK135" s="203">
        <f t="shared" si="29"/>
        <v>0</v>
      </c>
      <c r="BL135" s="24" t="s">
        <v>641</v>
      </c>
      <c r="BM135" s="24" t="s">
        <v>3034</v>
      </c>
    </row>
    <row r="136" spans="2:65" s="1" customFormat="1" ht="16.5" customHeight="1">
      <c r="B136" s="41"/>
      <c r="C136" s="192" t="s">
        <v>570</v>
      </c>
      <c r="D136" s="192" t="s">
        <v>189</v>
      </c>
      <c r="E136" s="193" t="s">
        <v>3035</v>
      </c>
      <c r="F136" s="194" t="s">
        <v>3036</v>
      </c>
      <c r="G136" s="195" t="s">
        <v>202</v>
      </c>
      <c r="H136" s="196">
        <v>50.8</v>
      </c>
      <c r="I136" s="197"/>
      <c r="J136" s="198">
        <f t="shared" si="20"/>
        <v>0</v>
      </c>
      <c r="K136" s="194" t="s">
        <v>21</v>
      </c>
      <c r="L136" s="61"/>
      <c r="M136" s="199" t="s">
        <v>21</v>
      </c>
      <c r="N136" s="200" t="s">
        <v>48</v>
      </c>
      <c r="O136" s="42"/>
      <c r="P136" s="201">
        <f t="shared" si="21"/>
        <v>0</v>
      </c>
      <c r="Q136" s="201">
        <v>0</v>
      </c>
      <c r="R136" s="201">
        <f t="shared" si="22"/>
        <v>0</v>
      </c>
      <c r="S136" s="201">
        <v>0</v>
      </c>
      <c r="T136" s="202">
        <f t="shared" si="23"/>
        <v>0</v>
      </c>
      <c r="AR136" s="24" t="s">
        <v>641</v>
      </c>
      <c r="AT136" s="24" t="s">
        <v>189</v>
      </c>
      <c r="AU136" s="24" t="s">
        <v>87</v>
      </c>
      <c r="AY136" s="24" t="s">
        <v>187</v>
      </c>
      <c r="BE136" s="203">
        <f t="shared" si="24"/>
        <v>0</v>
      </c>
      <c r="BF136" s="203">
        <f t="shared" si="25"/>
        <v>0</v>
      </c>
      <c r="BG136" s="203">
        <f t="shared" si="26"/>
        <v>0</v>
      </c>
      <c r="BH136" s="203">
        <f t="shared" si="27"/>
        <v>0</v>
      </c>
      <c r="BI136" s="203">
        <f t="shared" si="28"/>
        <v>0</v>
      </c>
      <c r="BJ136" s="24" t="s">
        <v>85</v>
      </c>
      <c r="BK136" s="203">
        <f t="shared" si="29"/>
        <v>0</v>
      </c>
      <c r="BL136" s="24" t="s">
        <v>641</v>
      </c>
      <c r="BM136" s="24" t="s">
        <v>3037</v>
      </c>
    </row>
    <row r="137" spans="2:65" s="1" customFormat="1" ht="16.5" customHeight="1">
      <c r="B137" s="41"/>
      <c r="C137" s="192" t="s">
        <v>575</v>
      </c>
      <c r="D137" s="192" t="s">
        <v>189</v>
      </c>
      <c r="E137" s="193" t="s">
        <v>3038</v>
      </c>
      <c r="F137" s="194" t="s">
        <v>3039</v>
      </c>
      <c r="G137" s="195" t="s">
        <v>293</v>
      </c>
      <c r="H137" s="196">
        <v>8</v>
      </c>
      <c r="I137" s="197"/>
      <c r="J137" s="198">
        <f t="shared" si="20"/>
        <v>0</v>
      </c>
      <c r="K137" s="194" t="s">
        <v>21</v>
      </c>
      <c r="L137" s="61"/>
      <c r="M137" s="199" t="s">
        <v>21</v>
      </c>
      <c r="N137" s="200" t="s">
        <v>48</v>
      </c>
      <c r="O137" s="42"/>
      <c r="P137" s="201">
        <f t="shared" si="21"/>
        <v>0</v>
      </c>
      <c r="Q137" s="201">
        <v>8.5440000000000002E-2</v>
      </c>
      <c r="R137" s="201">
        <f t="shared" si="22"/>
        <v>0.68352000000000002</v>
      </c>
      <c r="S137" s="201">
        <v>0</v>
      </c>
      <c r="T137" s="202">
        <f t="shared" si="23"/>
        <v>0</v>
      </c>
      <c r="AR137" s="24" t="s">
        <v>194</v>
      </c>
      <c r="AT137" s="24" t="s">
        <v>189</v>
      </c>
      <c r="AU137" s="24" t="s">
        <v>87</v>
      </c>
      <c r="AY137" s="24" t="s">
        <v>187</v>
      </c>
      <c r="BE137" s="203">
        <f t="shared" si="24"/>
        <v>0</v>
      </c>
      <c r="BF137" s="203">
        <f t="shared" si="25"/>
        <v>0</v>
      </c>
      <c r="BG137" s="203">
        <f t="shared" si="26"/>
        <v>0</v>
      </c>
      <c r="BH137" s="203">
        <f t="shared" si="27"/>
        <v>0</v>
      </c>
      <c r="BI137" s="203">
        <f t="shared" si="28"/>
        <v>0</v>
      </c>
      <c r="BJ137" s="24" t="s">
        <v>85</v>
      </c>
      <c r="BK137" s="203">
        <f t="shared" si="29"/>
        <v>0</v>
      </c>
      <c r="BL137" s="24" t="s">
        <v>194</v>
      </c>
      <c r="BM137" s="24" t="s">
        <v>3040</v>
      </c>
    </row>
    <row r="138" spans="2:65" s="1" customFormat="1" ht="25.5" customHeight="1">
      <c r="B138" s="41"/>
      <c r="C138" s="192" t="s">
        <v>580</v>
      </c>
      <c r="D138" s="192" t="s">
        <v>189</v>
      </c>
      <c r="E138" s="193" t="s">
        <v>3041</v>
      </c>
      <c r="F138" s="194" t="s">
        <v>3042</v>
      </c>
      <c r="G138" s="195" t="s">
        <v>202</v>
      </c>
      <c r="H138" s="196">
        <v>67.599999999999994</v>
      </c>
      <c r="I138" s="197"/>
      <c r="J138" s="198">
        <f t="shared" si="20"/>
        <v>0</v>
      </c>
      <c r="K138" s="194" t="s">
        <v>21</v>
      </c>
      <c r="L138" s="61"/>
      <c r="M138" s="199" t="s">
        <v>21</v>
      </c>
      <c r="N138" s="200" t="s">
        <v>48</v>
      </c>
      <c r="O138" s="42"/>
      <c r="P138" s="201">
        <f t="shared" si="21"/>
        <v>0</v>
      </c>
      <c r="Q138" s="201">
        <v>0.22649</v>
      </c>
      <c r="R138" s="201">
        <f t="shared" si="22"/>
        <v>15.310723999999999</v>
      </c>
      <c r="S138" s="201">
        <v>0</v>
      </c>
      <c r="T138" s="202">
        <f t="shared" si="23"/>
        <v>0</v>
      </c>
      <c r="AR138" s="24" t="s">
        <v>194</v>
      </c>
      <c r="AT138" s="24" t="s">
        <v>189</v>
      </c>
      <c r="AU138" s="24" t="s">
        <v>87</v>
      </c>
      <c r="AY138" s="24" t="s">
        <v>187</v>
      </c>
      <c r="BE138" s="203">
        <f t="shared" si="24"/>
        <v>0</v>
      </c>
      <c r="BF138" s="203">
        <f t="shared" si="25"/>
        <v>0</v>
      </c>
      <c r="BG138" s="203">
        <f t="shared" si="26"/>
        <v>0</v>
      </c>
      <c r="BH138" s="203">
        <f t="shared" si="27"/>
        <v>0</v>
      </c>
      <c r="BI138" s="203">
        <f t="shared" si="28"/>
        <v>0</v>
      </c>
      <c r="BJ138" s="24" t="s">
        <v>85</v>
      </c>
      <c r="BK138" s="203">
        <f t="shared" si="29"/>
        <v>0</v>
      </c>
      <c r="BL138" s="24" t="s">
        <v>194</v>
      </c>
      <c r="BM138" s="24" t="s">
        <v>3043</v>
      </c>
    </row>
    <row r="139" spans="2:65" s="1" customFormat="1" ht="16.5" customHeight="1">
      <c r="B139" s="41"/>
      <c r="C139" s="192" t="s">
        <v>585</v>
      </c>
      <c r="D139" s="192" t="s">
        <v>189</v>
      </c>
      <c r="E139" s="193" t="s">
        <v>3044</v>
      </c>
      <c r="F139" s="194" t="s">
        <v>3045</v>
      </c>
      <c r="G139" s="195" t="s">
        <v>202</v>
      </c>
      <c r="H139" s="196">
        <v>67.599999999999994</v>
      </c>
      <c r="I139" s="197"/>
      <c r="J139" s="198">
        <f t="shared" si="20"/>
        <v>0</v>
      </c>
      <c r="K139" s="194" t="s">
        <v>21</v>
      </c>
      <c r="L139" s="61"/>
      <c r="M139" s="199" t="s">
        <v>21</v>
      </c>
      <c r="N139" s="200" t="s">
        <v>48</v>
      </c>
      <c r="O139" s="42"/>
      <c r="P139" s="201">
        <f t="shared" si="21"/>
        <v>0</v>
      </c>
      <c r="Q139" s="201">
        <v>9.6030000000000004E-2</v>
      </c>
      <c r="R139" s="201">
        <f t="shared" si="22"/>
        <v>6.4916279999999995</v>
      </c>
      <c r="S139" s="201">
        <v>0</v>
      </c>
      <c r="T139" s="202">
        <f t="shared" si="23"/>
        <v>0</v>
      </c>
      <c r="AR139" s="24" t="s">
        <v>194</v>
      </c>
      <c r="AT139" s="24" t="s">
        <v>189</v>
      </c>
      <c r="AU139" s="24" t="s">
        <v>87</v>
      </c>
      <c r="AY139" s="24" t="s">
        <v>187</v>
      </c>
      <c r="BE139" s="203">
        <f t="shared" si="24"/>
        <v>0</v>
      </c>
      <c r="BF139" s="203">
        <f t="shared" si="25"/>
        <v>0</v>
      </c>
      <c r="BG139" s="203">
        <f t="shared" si="26"/>
        <v>0</v>
      </c>
      <c r="BH139" s="203">
        <f t="shared" si="27"/>
        <v>0</v>
      </c>
      <c r="BI139" s="203">
        <f t="shared" si="28"/>
        <v>0</v>
      </c>
      <c r="BJ139" s="24" t="s">
        <v>85</v>
      </c>
      <c r="BK139" s="203">
        <f t="shared" si="29"/>
        <v>0</v>
      </c>
      <c r="BL139" s="24" t="s">
        <v>194</v>
      </c>
      <c r="BM139" s="24" t="s">
        <v>3046</v>
      </c>
    </row>
    <row r="140" spans="2:65" s="1" customFormat="1" ht="25.5" customHeight="1">
      <c r="B140" s="41"/>
      <c r="C140" s="192" t="s">
        <v>590</v>
      </c>
      <c r="D140" s="192" t="s">
        <v>189</v>
      </c>
      <c r="E140" s="193" t="s">
        <v>3047</v>
      </c>
      <c r="F140" s="194" t="s">
        <v>3048</v>
      </c>
      <c r="G140" s="195" t="s">
        <v>293</v>
      </c>
      <c r="H140" s="196">
        <v>8</v>
      </c>
      <c r="I140" s="197"/>
      <c r="J140" s="198">
        <f t="shared" si="20"/>
        <v>0</v>
      </c>
      <c r="K140" s="194" t="s">
        <v>21</v>
      </c>
      <c r="L140" s="61"/>
      <c r="M140" s="199" t="s">
        <v>21</v>
      </c>
      <c r="N140" s="200" t="s">
        <v>48</v>
      </c>
      <c r="O140" s="42"/>
      <c r="P140" s="201">
        <f t="shared" si="21"/>
        <v>0</v>
      </c>
      <c r="Q140" s="201">
        <v>0</v>
      </c>
      <c r="R140" s="201">
        <f t="shared" si="22"/>
        <v>0</v>
      </c>
      <c r="S140" s="201">
        <v>0</v>
      </c>
      <c r="T140" s="202">
        <f t="shared" si="23"/>
        <v>0</v>
      </c>
      <c r="AR140" s="24" t="s">
        <v>194</v>
      </c>
      <c r="AT140" s="24" t="s">
        <v>189</v>
      </c>
      <c r="AU140" s="24" t="s">
        <v>87</v>
      </c>
      <c r="AY140" s="24" t="s">
        <v>187</v>
      </c>
      <c r="BE140" s="203">
        <f t="shared" si="24"/>
        <v>0</v>
      </c>
      <c r="BF140" s="203">
        <f t="shared" si="25"/>
        <v>0</v>
      </c>
      <c r="BG140" s="203">
        <f t="shared" si="26"/>
        <v>0</v>
      </c>
      <c r="BH140" s="203">
        <f t="shared" si="27"/>
        <v>0</v>
      </c>
      <c r="BI140" s="203">
        <f t="shared" si="28"/>
        <v>0</v>
      </c>
      <c r="BJ140" s="24" t="s">
        <v>85</v>
      </c>
      <c r="BK140" s="203">
        <f t="shared" si="29"/>
        <v>0</v>
      </c>
      <c r="BL140" s="24" t="s">
        <v>194</v>
      </c>
      <c r="BM140" s="24" t="s">
        <v>3049</v>
      </c>
    </row>
    <row r="141" spans="2:65" s="1" customFormat="1" ht="16.5" customHeight="1">
      <c r="B141" s="41"/>
      <c r="C141" s="192" t="s">
        <v>596</v>
      </c>
      <c r="D141" s="192" t="s">
        <v>189</v>
      </c>
      <c r="E141" s="193" t="s">
        <v>3050</v>
      </c>
      <c r="F141" s="194" t="s">
        <v>3051</v>
      </c>
      <c r="G141" s="195" t="s">
        <v>293</v>
      </c>
      <c r="H141" s="196">
        <v>147</v>
      </c>
      <c r="I141" s="197"/>
      <c r="J141" s="198">
        <f t="shared" si="20"/>
        <v>0</v>
      </c>
      <c r="K141" s="194" t="s">
        <v>21</v>
      </c>
      <c r="L141" s="61"/>
      <c r="M141" s="199" t="s">
        <v>21</v>
      </c>
      <c r="N141" s="200" t="s">
        <v>48</v>
      </c>
      <c r="O141" s="42"/>
      <c r="P141" s="201">
        <f t="shared" si="21"/>
        <v>0</v>
      </c>
      <c r="Q141" s="201">
        <v>0</v>
      </c>
      <c r="R141" s="201">
        <f t="shared" si="22"/>
        <v>0</v>
      </c>
      <c r="S141" s="201">
        <v>0</v>
      </c>
      <c r="T141" s="202">
        <f t="shared" si="23"/>
        <v>0</v>
      </c>
      <c r="AR141" s="24" t="s">
        <v>194</v>
      </c>
      <c r="AT141" s="24" t="s">
        <v>189</v>
      </c>
      <c r="AU141" s="24" t="s">
        <v>87</v>
      </c>
      <c r="AY141" s="24" t="s">
        <v>187</v>
      </c>
      <c r="BE141" s="203">
        <f t="shared" si="24"/>
        <v>0</v>
      </c>
      <c r="BF141" s="203">
        <f t="shared" si="25"/>
        <v>0</v>
      </c>
      <c r="BG141" s="203">
        <f t="shared" si="26"/>
        <v>0</v>
      </c>
      <c r="BH141" s="203">
        <f t="shared" si="27"/>
        <v>0</v>
      </c>
      <c r="BI141" s="203">
        <f t="shared" si="28"/>
        <v>0</v>
      </c>
      <c r="BJ141" s="24" t="s">
        <v>85</v>
      </c>
      <c r="BK141" s="203">
        <f t="shared" si="29"/>
        <v>0</v>
      </c>
      <c r="BL141" s="24" t="s">
        <v>194</v>
      </c>
      <c r="BM141" s="24" t="s">
        <v>3052</v>
      </c>
    </row>
    <row r="142" spans="2:65" s="1" customFormat="1" ht="16.5" customHeight="1">
      <c r="B142" s="41"/>
      <c r="C142" s="192" t="s">
        <v>600</v>
      </c>
      <c r="D142" s="192" t="s">
        <v>189</v>
      </c>
      <c r="E142" s="193" t="s">
        <v>3053</v>
      </c>
      <c r="F142" s="194" t="s">
        <v>3054</v>
      </c>
      <c r="G142" s="195" t="s">
        <v>202</v>
      </c>
      <c r="H142" s="196">
        <v>67.599999999999994</v>
      </c>
      <c r="I142" s="197"/>
      <c r="J142" s="198">
        <f t="shared" si="20"/>
        <v>0</v>
      </c>
      <c r="K142" s="194" t="s">
        <v>21</v>
      </c>
      <c r="L142" s="61"/>
      <c r="M142" s="199" t="s">
        <v>21</v>
      </c>
      <c r="N142" s="200" t="s">
        <v>48</v>
      </c>
      <c r="O142" s="42"/>
      <c r="P142" s="201">
        <f t="shared" si="21"/>
        <v>0</v>
      </c>
      <c r="Q142" s="201">
        <v>0</v>
      </c>
      <c r="R142" s="201">
        <f t="shared" si="22"/>
        <v>0</v>
      </c>
      <c r="S142" s="201">
        <v>0</v>
      </c>
      <c r="T142" s="202">
        <f t="shared" si="23"/>
        <v>0</v>
      </c>
      <c r="AR142" s="24" t="s">
        <v>194</v>
      </c>
      <c r="AT142" s="24" t="s">
        <v>189</v>
      </c>
      <c r="AU142" s="24" t="s">
        <v>87</v>
      </c>
      <c r="AY142" s="24" t="s">
        <v>187</v>
      </c>
      <c r="BE142" s="203">
        <f t="shared" si="24"/>
        <v>0</v>
      </c>
      <c r="BF142" s="203">
        <f t="shared" si="25"/>
        <v>0</v>
      </c>
      <c r="BG142" s="203">
        <f t="shared" si="26"/>
        <v>0</v>
      </c>
      <c r="BH142" s="203">
        <f t="shared" si="27"/>
        <v>0</v>
      </c>
      <c r="BI142" s="203">
        <f t="shared" si="28"/>
        <v>0</v>
      </c>
      <c r="BJ142" s="24" t="s">
        <v>85</v>
      </c>
      <c r="BK142" s="203">
        <f t="shared" si="29"/>
        <v>0</v>
      </c>
      <c r="BL142" s="24" t="s">
        <v>194</v>
      </c>
      <c r="BM142" s="24" t="s">
        <v>3055</v>
      </c>
    </row>
    <row r="143" spans="2:65" s="1" customFormat="1" ht="16.5" customHeight="1">
      <c r="B143" s="41"/>
      <c r="C143" s="192" t="s">
        <v>604</v>
      </c>
      <c r="D143" s="192" t="s">
        <v>189</v>
      </c>
      <c r="E143" s="193" t="s">
        <v>3056</v>
      </c>
      <c r="F143" s="194" t="s">
        <v>3057</v>
      </c>
      <c r="G143" s="195" t="s">
        <v>1132</v>
      </c>
      <c r="H143" s="196">
        <v>1</v>
      </c>
      <c r="I143" s="197"/>
      <c r="J143" s="198">
        <f t="shared" si="20"/>
        <v>0</v>
      </c>
      <c r="K143" s="194" t="s">
        <v>21</v>
      </c>
      <c r="L143" s="61"/>
      <c r="M143" s="199" t="s">
        <v>21</v>
      </c>
      <c r="N143" s="200" t="s">
        <v>48</v>
      </c>
      <c r="O143" s="42"/>
      <c r="P143" s="201">
        <f t="shared" si="21"/>
        <v>0</v>
      </c>
      <c r="Q143" s="201">
        <v>0</v>
      </c>
      <c r="R143" s="201">
        <f t="shared" si="22"/>
        <v>0</v>
      </c>
      <c r="S143" s="201">
        <v>0</v>
      </c>
      <c r="T143" s="202">
        <f t="shared" si="23"/>
        <v>0</v>
      </c>
      <c r="AR143" s="24" t="s">
        <v>641</v>
      </c>
      <c r="AT143" s="24" t="s">
        <v>189</v>
      </c>
      <c r="AU143" s="24" t="s">
        <v>87</v>
      </c>
      <c r="AY143" s="24" t="s">
        <v>187</v>
      </c>
      <c r="BE143" s="203">
        <f t="shared" si="24"/>
        <v>0</v>
      </c>
      <c r="BF143" s="203">
        <f t="shared" si="25"/>
        <v>0</v>
      </c>
      <c r="BG143" s="203">
        <f t="shared" si="26"/>
        <v>0</v>
      </c>
      <c r="BH143" s="203">
        <f t="shared" si="27"/>
        <v>0</v>
      </c>
      <c r="BI143" s="203">
        <f t="shared" si="28"/>
        <v>0</v>
      </c>
      <c r="BJ143" s="24" t="s">
        <v>85</v>
      </c>
      <c r="BK143" s="203">
        <f t="shared" si="29"/>
        <v>0</v>
      </c>
      <c r="BL143" s="24" t="s">
        <v>641</v>
      </c>
      <c r="BM143" s="24" t="s">
        <v>3058</v>
      </c>
    </row>
    <row r="144" spans="2:65" s="1" customFormat="1" ht="16.5" customHeight="1">
      <c r="B144" s="41"/>
      <c r="C144" s="220" t="s">
        <v>608</v>
      </c>
      <c r="D144" s="220" t="s">
        <v>511</v>
      </c>
      <c r="E144" s="221" t="s">
        <v>3059</v>
      </c>
      <c r="F144" s="222" t="s">
        <v>3060</v>
      </c>
      <c r="G144" s="223" t="s">
        <v>1450</v>
      </c>
      <c r="H144" s="224">
        <v>3</v>
      </c>
      <c r="I144" s="225"/>
      <c r="J144" s="226">
        <f t="shared" si="20"/>
        <v>0</v>
      </c>
      <c r="K144" s="222" t="s">
        <v>21</v>
      </c>
      <c r="L144" s="227"/>
      <c r="M144" s="228" t="s">
        <v>21</v>
      </c>
      <c r="N144" s="229" t="s">
        <v>48</v>
      </c>
      <c r="O144" s="42"/>
      <c r="P144" s="201">
        <f t="shared" si="21"/>
        <v>0</v>
      </c>
      <c r="Q144" s="201">
        <v>0</v>
      </c>
      <c r="R144" s="201">
        <f t="shared" si="22"/>
        <v>0</v>
      </c>
      <c r="S144" s="201">
        <v>0</v>
      </c>
      <c r="T144" s="202">
        <f t="shared" si="23"/>
        <v>0</v>
      </c>
      <c r="AR144" s="24" t="s">
        <v>905</v>
      </c>
      <c r="AT144" s="24" t="s">
        <v>511</v>
      </c>
      <c r="AU144" s="24" t="s">
        <v>87</v>
      </c>
      <c r="AY144" s="24" t="s">
        <v>187</v>
      </c>
      <c r="BE144" s="203">
        <f t="shared" si="24"/>
        <v>0</v>
      </c>
      <c r="BF144" s="203">
        <f t="shared" si="25"/>
        <v>0</v>
      </c>
      <c r="BG144" s="203">
        <f t="shared" si="26"/>
        <v>0</v>
      </c>
      <c r="BH144" s="203">
        <f t="shared" si="27"/>
        <v>0</v>
      </c>
      <c r="BI144" s="203">
        <f t="shared" si="28"/>
        <v>0</v>
      </c>
      <c r="BJ144" s="24" t="s">
        <v>85</v>
      </c>
      <c r="BK144" s="203">
        <f t="shared" si="29"/>
        <v>0</v>
      </c>
      <c r="BL144" s="24" t="s">
        <v>905</v>
      </c>
      <c r="BM144" s="24" t="s">
        <v>3061</v>
      </c>
    </row>
    <row r="145" spans="2:65" s="1" customFormat="1" ht="16.5" customHeight="1">
      <c r="B145" s="41"/>
      <c r="C145" s="220" t="s">
        <v>612</v>
      </c>
      <c r="D145" s="220" t="s">
        <v>511</v>
      </c>
      <c r="E145" s="221" t="s">
        <v>3062</v>
      </c>
      <c r="F145" s="222" t="s">
        <v>3063</v>
      </c>
      <c r="G145" s="223" t="s">
        <v>1450</v>
      </c>
      <c r="H145" s="224">
        <v>2</v>
      </c>
      <c r="I145" s="225"/>
      <c r="J145" s="226">
        <f t="shared" si="20"/>
        <v>0</v>
      </c>
      <c r="K145" s="222" t="s">
        <v>21</v>
      </c>
      <c r="L145" s="227"/>
      <c r="M145" s="228" t="s">
        <v>21</v>
      </c>
      <c r="N145" s="229" t="s">
        <v>48</v>
      </c>
      <c r="O145" s="42"/>
      <c r="P145" s="201">
        <f t="shared" si="21"/>
        <v>0</v>
      </c>
      <c r="Q145" s="201">
        <v>0</v>
      </c>
      <c r="R145" s="201">
        <f t="shared" si="22"/>
        <v>0</v>
      </c>
      <c r="S145" s="201">
        <v>0</v>
      </c>
      <c r="T145" s="202">
        <f t="shared" si="23"/>
        <v>0</v>
      </c>
      <c r="AR145" s="24" t="s">
        <v>905</v>
      </c>
      <c r="AT145" s="24" t="s">
        <v>511</v>
      </c>
      <c r="AU145" s="24" t="s">
        <v>87</v>
      </c>
      <c r="AY145" s="24" t="s">
        <v>187</v>
      </c>
      <c r="BE145" s="203">
        <f t="shared" si="24"/>
        <v>0</v>
      </c>
      <c r="BF145" s="203">
        <f t="shared" si="25"/>
        <v>0</v>
      </c>
      <c r="BG145" s="203">
        <f t="shared" si="26"/>
        <v>0</v>
      </c>
      <c r="BH145" s="203">
        <f t="shared" si="27"/>
        <v>0</v>
      </c>
      <c r="BI145" s="203">
        <f t="shared" si="28"/>
        <v>0</v>
      </c>
      <c r="BJ145" s="24" t="s">
        <v>85</v>
      </c>
      <c r="BK145" s="203">
        <f t="shared" si="29"/>
        <v>0</v>
      </c>
      <c r="BL145" s="24" t="s">
        <v>905</v>
      </c>
      <c r="BM145" s="24" t="s">
        <v>3064</v>
      </c>
    </row>
    <row r="146" spans="2:65" s="1" customFormat="1" ht="16.5" customHeight="1">
      <c r="B146" s="41"/>
      <c r="C146" s="220" t="s">
        <v>616</v>
      </c>
      <c r="D146" s="220" t="s">
        <v>511</v>
      </c>
      <c r="E146" s="221" t="s">
        <v>3065</v>
      </c>
      <c r="F146" s="222" t="s">
        <v>3066</v>
      </c>
      <c r="G146" s="223" t="s">
        <v>1450</v>
      </c>
      <c r="H146" s="224">
        <v>3</v>
      </c>
      <c r="I146" s="225"/>
      <c r="J146" s="226">
        <f t="shared" si="20"/>
        <v>0</v>
      </c>
      <c r="K146" s="222" t="s">
        <v>21</v>
      </c>
      <c r="L146" s="227"/>
      <c r="M146" s="228" t="s">
        <v>21</v>
      </c>
      <c r="N146" s="229" t="s">
        <v>48</v>
      </c>
      <c r="O146" s="42"/>
      <c r="P146" s="201">
        <f t="shared" si="21"/>
        <v>0</v>
      </c>
      <c r="Q146" s="201">
        <v>0</v>
      </c>
      <c r="R146" s="201">
        <f t="shared" si="22"/>
        <v>0</v>
      </c>
      <c r="S146" s="201">
        <v>0</v>
      </c>
      <c r="T146" s="202">
        <f t="shared" si="23"/>
        <v>0</v>
      </c>
      <c r="AR146" s="24" t="s">
        <v>219</v>
      </c>
      <c r="AT146" s="24" t="s">
        <v>511</v>
      </c>
      <c r="AU146" s="24" t="s">
        <v>87</v>
      </c>
      <c r="AY146" s="24" t="s">
        <v>187</v>
      </c>
      <c r="BE146" s="203">
        <f t="shared" si="24"/>
        <v>0</v>
      </c>
      <c r="BF146" s="203">
        <f t="shared" si="25"/>
        <v>0</v>
      </c>
      <c r="BG146" s="203">
        <f t="shared" si="26"/>
        <v>0</v>
      </c>
      <c r="BH146" s="203">
        <f t="shared" si="27"/>
        <v>0</v>
      </c>
      <c r="BI146" s="203">
        <f t="shared" si="28"/>
        <v>0</v>
      </c>
      <c r="BJ146" s="24" t="s">
        <v>85</v>
      </c>
      <c r="BK146" s="203">
        <f t="shared" si="29"/>
        <v>0</v>
      </c>
      <c r="BL146" s="24" t="s">
        <v>194</v>
      </c>
      <c r="BM146" s="24" t="s">
        <v>3067</v>
      </c>
    </row>
    <row r="147" spans="2:65" s="1" customFormat="1" ht="16.5" customHeight="1">
      <c r="B147" s="41"/>
      <c r="C147" s="220" t="s">
        <v>622</v>
      </c>
      <c r="D147" s="220" t="s">
        <v>511</v>
      </c>
      <c r="E147" s="221" t="s">
        <v>3068</v>
      </c>
      <c r="F147" s="222" t="s">
        <v>3069</v>
      </c>
      <c r="G147" s="223" t="s">
        <v>192</v>
      </c>
      <c r="H147" s="224">
        <v>2</v>
      </c>
      <c r="I147" s="225"/>
      <c r="J147" s="226">
        <f t="shared" si="20"/>
        <v>0</v>
      </c>
      <c r="K147" s="222" t="s">
        <v>21</v>
      </c>
      <c r="L147" s="227"/>
      <c r="M147" s="228" t="s">
        <v>21</v>
      </c>
      <c r="N147" s="229" t="s">
        <v>48</v>
      </c>
      <c r="O147" s="42"/>
      <c r="P147" s="201">
        <f t="shared" si="21"/>
        <v>0</v>
      </c>
      <c r="Q147" s="201">
        <v>0</v>
      </c>
      <c r="R147" s="201">
        <f t="shared" si="22"/>
        <v>0</v>
      </c>
      <c r="S147" s="201">
        <v>0</v>
      </c>
      <c r="T147" s="202">
        <f t="shared" si="23"/>
        <v>0</v>
      </c>
      <c r="AR147" s="24" t="s">
        <v>219</v>
      </c>
      <c r="AT147" s="24" t="s">
        <v>511</v>
      </c>
      <c r="AU147" s="24" t="s">
        <v>87</v>
      </c>
      <c r="AY147" s="24" t="s">
        <v>187</v>
      </c>
      <c r="BE147" s="203">
        <f t="shared" si="24"/>
        <v>0</v>
      </c>
      <c r="BF147" s="203">
        <f t="shared" si="25"/>
        <v>0</v>
      </c>
      <c r="BG147" s="203">
        <f t="shared" si="26"/>
        <v>0</v>
      </c>
      <c r="BH147" s="203">
        <f t="shared" si="27"/>
        <v>0</v>
      </c>
      <c r="BI147" s="203">
        <f t="shared" si="28"/>
        <v>0</v>
      </c>
      <c r="BJ147" s="24" t="s">
        <v>85</v>
      </c>
      <c r="BK147" s="203">
        <f t="shared" si="29"/>
        <v>0</v>
      </c>
      <c r="BL147" s="24" t="s">
        <v>194</v>
      </c>
      <c r="BM147" s="24" t="s">
        <v>3070</v>
      </c>
    </row>
    <row r="148" spans="2:65" s="1" customFormat="1" ht="16.5" customHeight="1">
      <c r="B148" s="41"/>
      <c r="C148" s="220" t="s">
        <v>626</v>
      </c>
      <c r="D148" s="220" t="s">
        <v>511</v>
      </c>
      <c r="E148" s="221" t="s">
        <v>3071</v>
      </c>
      <c r="F148" s="222" t="s">
        <v>3072</v>
      </c>
      <c r="G148" s="223" t="s">
        <v>192</v>
      </c>
      <c r="H148" s="224">
        <v>1</v>
      </c>
      <c r="I148" s="225"/>
      <c r="J148" s="226">
        <f t="shared" si="20"/>
        <v>0</v>
      </c>
      <c r="K148" s="222" t="s">
        <v>21</v>
      </c>
      <c r="L148" s="227"/>
      <c r="M148" s="228" t="s">
        <v>21</v>
      </c>
      <c r="N148" s="229" t="s">
        <v>48</v>
      </c>
      <c r="O148" s="42"/>
      <c r="P148" s="201">
        <f t="shared" si="21"/>
        <v>0</v>
      </c>
      <c r="Q148" s="201">
        <v>0</v>
      </c>
      <c r="R148" s="201">
        <f t="shared" si="22"/>
        <v>0</v>
      </c>
      <c r="S148" s="201">
        <v>0</v>
      </c>
      <c r="T148" s="202">
        <f t="shared" si="23"/>
        <v>0</v>
      </c>
      <c r="AR148" s="24" t="s">
        <v>219</v>
      </c>
      <c r="AT148" s="24" t="s">
        <v>511</v>
      </c>
      <c r="AU148" s="24" t="s">
        <v>87</v>
      </c>
      <c r="AY148" s="24" t="s">
        <v>187</v>
      </c>
      <c r="BE148" s="203">
        <f t="shared" si="24"/>
        <v>0</v>
      </c>
      <c r="BF148" s="203">
        <f t="shared" si="25"/>
        <v>0</v>
      </c>
      <c r="BG148" s="203">
        <f t="shared" si="26"/>
        <v>0</v>
      </c>
      <c r="BH148" s="203">
        <f t="shared" si="27"/>
        <v>0</v>
      </c>
      <c r="BI148" s="203">
        <f t="shared" si="28"/>
        <v>0</v>
      </c>
      <c r="BJ148" s="24" t="s">
        <v>85</v>
      </c>
      <c r="BK148" s="203">
        <f t="shared" si="29"/>
        <v>0</v>
      </c>
      <c r="BL148" s="24" t="s">
        <v>194</v>
      </c>
      <c r="BM148" s="24" t="s">
        <v>3073</v>
      </c>
    </row>
    <row r="149" spans="2:65" s="1" customFormat="1" ht="16.5" customHeight="1">
      <c r="B149" s="41"/>
      <c r="C149" s="220" t="s">
        <v>631</v>
      </c>
      <c r="D149" s="220" t="s">
        <v>511</v>
      </c>
      <c r="E149" s="221" t="s">
        <v>3074</v>
      </c>
      <c r="F149" s="222" t="s">
        <v>3075</v>
      </c>
      <c r="G149" s="223" t="s">
        <v>293</v>
      </c>
      <c r="H149" s="224">
        <v>162</v>
      </c>
      <c r="I149" s="225"/>
      <c r="J149" s="226">
        <f t="shared" si="20"/>
        <v>0</v>
      </c>
      <c r="K149" s="222" t="s">
        <v>21</v>
      </c>
      <c r="L149" s="227"/>
      <c r="M149" s="228" t="s">
        <v>21</v>
      </c>
      <c r="N149" s="229" t="s">
        <v>48</v>
      </c>
      <c r="O149" s="42"/>
      <c r="P149" s="201">
        <f t="shared" si="21"/>
        <v>0</v>
      </c>
      <c r="Q149" s="201">
        <v>0</v>
      </c>
      <c r="R149" s="201">
        <f t="shared" si="22"/>
        <v>0</v>
      </c>
      <c r="S149" s="201">
        <v>0</v>
      </c>
      <c r="T149" s="202">
        <f t="shared" si="23"/>
        <v>0</v>
      </c>
      <c r="AR149" s="24" t="s">
        <v>219</v>
      </c>
      <c r="AT149" s="24" t="s">
        <v>511</v>
      </c>
      <c r="AU149" s="24" t="s">
        <v>87</v>
      </c>
      <c r="AY149" s="24" t="s">
        <v>187</v>
      </c>
      <c r="BE149" s="203">
        <f t="shared" si="24"/>
        <v>0</v>
      </c>
      <c r="BF149" s="203">
        <f t="shared" si="25"/>
        <v>0</v>
      </c>
      <c r="BG149" s="203">
        <f t="shared" si="26"/>
        <v>0</v>
      </c>
      <c r="BH149" s="203">
        <f t="shared" si="27"/>
        <v>0</v>
      </c>
      <c r="BI149" s="203">
        <f t="shared" si="28"/>
        <v>0</v>
      </c>
      <c r="BJ149" s="24" t="s">
        <v>85</v>
      </c>
      <c r="BK149" s="203">
        <f t="shared" si="29"/>
        <v>0</v>
      </c>
      <c r="BL149" s="24" t="s">
        <v>194</v>
      </c>
      <c r="BM149" s="24" t="s">
        <v>3076</v>
      </c>
    </row>
    <row r="150" spans="2:65" s="1" customFormat="1" ht="16.5" customHeight="1">
      <c r="B150" s="41"/>
      <c r="C150" s="220" t="s">
        <v>635</v>
      </c>
      <c r="D150" s="220" t="s">
        <v>511</v>
      </c>
      <c r="E150" s="221" t="s">
        <v>3077</v>
      </c>
      <c r="F150" s="222" t="s">
        <v>3078</v>
      </c>
      <c r="G150" s="223" t="s">
        <v>293</v>
      </c>
      <c r="H150" s="224">
        <v>324</v>
      </c>
      <c r="I150" s="225"/>
      <c r="J150" s="226">
        <f t="shared" si="20"/>
        <v>0</v>
      </c>
      <c r="K150" s="222" t="s">
        <v>21</v>
      </c>
      <c r="L150" s="227"/>
      <c r="M150" s="228" t="s">
        <v>21</v>
      </c>
      <c r="N150" s="229" t="s">
        <v>48</v>
      </c>
      <c r="O150" s="42"/>
      <c r="P150" s="201">
        <f t="shared" si="21"/>
        <v>0</v>
      </c>
      <c r="Q150" s="201">
        <v>0</v>
      </c>
      <c r="R150" s="201">
        <f t="shared" si="22"/>
        <v>0</v>
      </c>
      <c r="S150" s="201">
        <v>0</v>
      </c>
      <c r="T150" s="202">
        <f t="shared" si="23"/>
        <v>0</v>
      </c>
      <c r="AR150" s="24" t="s">
        <v>905</v>
      </c>
      <c r="AT150" s="24" t="s">
        <v>511</v>
      </c>
      <c r="AU150" s="24" t="s">
        <v>87</v>
      </c>
      <c r="AY150" s="24" t="s">
        <v>187</v>
      </c>
      <c r="BE150" s="203">
        <f t="shared" si="24"/>
        <v>0</v>
      </c>
      <c r="BF150" s="203">
        <f t="shared" si="25"/>
        <v>0</v>
      </c>
      <c r="BG150" s="203">
        <f t="shared" si="26"/>
        <v>0</v>
      </c>
      <c r="BH150" s="203">
        <f t="shared" si="27"/>
        <v>0</v>
      </c>
      <c r="BI150" s="203">
        <f t="shared" si="28"/>
        <v>0</v>
      </c>
      <c r="BJ150" s="24" t="s">
        <v>85</v>
      </c>
      <c r="BK150" s="203">
        <f t="shared" si="29"/>
        <v>0</v>
      </c>
      <c r="BL150" s="24" t="s">
        <v>905</v>
      </c>
      <c r="BM150" s="24" t="s">
        <v>3079</v>
      </c>
    </row>
    <row r="151" spans="2:65" s="1" customFormat="1" ht="16.5" customHeight="1">
      <c r="B151" s="41"/>
      <c r="C151" s="220" t="s">
        <v>641</v>
      </c>
      <c r="D151" s="220" t="s">
        <v>511</v>
      </c>
      <c r="E151" s="221" t="s">
        <v>3080</v>
      </c>
      <c r="F151" s="222" t="s">
        <v>3081</v>
      </c>
      <c r="G151" s="223" t="s">
        <v>1132</v>
      </c>
      <c r="H151" s="224">
        <v>1</v>
      </c>
      <c r="I151" s="225"/>
      <c r="J151" s="226">
        <f t="shared" si="20"/>
        <v>0</v>
      </c>
      <c r="K151" s="222" t="s">
        <v>21</v>
      </c>
      <c r="L151" s="227"/>
      <c r="M151" s="228" t="s">
        <v>21</v>
      </c>
      <c r="N151" s="229" t="s">
        <v>48</v>
      </c>
      <c r="O151" s="42"/>
      <c r="P151" s="201">
        <f t="shared" si="21"/>
        <v>0</v>
      </c>
      <c r="Q151" s="201">
        <v>0</v>
      </c>
      <c r="R151" s="201">
        <f t="shared" si="22"/>
        <v>0</v>
      </c>
      <c r="S151" s="201">
        <v>0</v>
      </c>
      <c r="T151" s="202">
        <f t="shared" si="23"/>
        <v>0</v>
      </c>
      <c r="AR151" s="24" t="s">
        <v>905</v>
      </c>
      <c r="AT151" s="24" t="s">
        <v>511</v>
      </c>
      <c r="AU151" s="24" t="s">
        <v>87</v>
      </c>
      <c r="AY151" s="24" t="s">
        <v>187</v>
      </c>
      <c r="BE151" s="203">
        <f t="shared" si="24"/>
        <v>0</v>
      </c>
      <c r="BF151" s="203">
        <f t="shared" si="25"/>
        <v>0</v>
      </c>
      <c r="BG151" s="203">
        <f t="shared" si="26"/>
        <v>0</v>
      </c>
      <c r="BH151" s="203">
        <f t="shared" si="27"/>
        <v>0</v>
      </c>
      <c r="BI151" s="203">
        <f t="shared" si="28"/>
        <v>0</v>
      </c>
      <c r="BJ151" s="24" t="s">
        <v>85</v>
      </c>
      <c r="BK151" s="203">
        <f t="shared" si="29"/>
        <v>0</v>
      </c>
      <c r="BL151" s="24" t="s">
        <v>905</v>
      </c>
      <c r="BM151" s="24" t="s">
        <v>3082</v>
      </c>
    </row>
    <row r="152" spans="2:65" s="10" customFormat="1" ht="22.35" customHeight="1">
      <c r="B152" s="176"/>
      <c r="C152" s="177"/>
      <c r="D152" s="178" t="s">
        <v>76</v>
      </c>
      <c r="E152" s="190" t="s">
        <v>3083</v>
      </c>
      <c r="F152" s="190" t="s">
        <v>3084</v>
      </c>
      <c r="G152" s="177"/>
      <c r="H152" s="177"/>
      <c r="I152" s="180"/>
      <c r="J152" s="191">
        <f>BK152</f>
        <v>0</v>
      </c>
      <c r="K152" s="177"/>
      <c r="L152" s="182"/>
      <c r="M152" s="183"/>
      <c r="N152" s="184"/>
      <c r="O152" s="184"/>
      <c r="P152" s="185">
        <f>P153</f>
        <v>0</v>
      </c>
      <c r="Q152" s="184"/>
      <c r="R152" s="185">
        <f>R153</f>
        <v>0</v>
      </c>
      <c r="S152" s="184"/>
      <c r="T152" s="186">
        <f>T153</f>
        <v>0</v>
      </c>
      <c r="AR152" s="187" t="s">
        <v>199</v>
      </c>
      <c r="AT152" s="188" t="s">
        <v>76</v>
      </c>
      <c r="AU152" s="188" t="s">
        <v>87</v>
      </c>
      <c r="AY152" s="187" t="s">
        <v>187</v>
      </c>
      <c r="BK152" s="189">
        <f>BK153</f>
        <v>0</v>
      </c>
    </row>
    <row r="153" spans="2:65" s="1" customFormat="1" ht="25.5" customHeight="1">
      <c r="B153" s="41"/>
      <c r="C153" s="192" t="s">
        <v>645</v>
      </c>
      <c r="D153" s="192" t="s">
        <v>189</v>
      </c>
      <c r="E153" s="193" t="s">
        <v>3085</v>
      </c>
      <c r="F153" s="194" t="s">
        <v>3086</v>
      </c>
      <c r="G153" s="195" t="s">
        <v>293</v>
      </c>
      <c r="H153" s="196">
        <v>8</v>
      </c>
      <c r="I153" s="197"/>
      <c r="J153" s="198">
        <f>ROUND(I153*H153,2)</f>
        <v>0</v>
      </c>
      <c r="K153" s="194" t="s">
        <v>21</v>
      </c>
      <c r="L153" s="61"/>
      <c r="M153" s="199" t="s">
        <v>21</v>
      </c>
      <c r="N153" s="200" t="s">
        <v>48</v>
      </c>
      <c r="O153" s="4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641</v>
      </c>
      <c r="AT153" s="24" t="s">
        <v>189</v>
      </c>
      <c r="AU153" s="24" t="s">
        <v>199</v>
      </c>
      <c r="AY153" s="24" t="s">
        <v>187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85</v>
      </c>
      <c r="BK153" s="203">
        <f>ROUND(I153*H153,2)</f>
        <v>0</v>
      </c>
      <c r="BL153" s="24" t="s">
        <v>641</v>
      </c>
      <c r="BM153" s="24" t="s">
        <v>3087</v>
      </c>
    </row>
    <row r="154" spans="2:65" s="10" customFormat="1" ht="29.85" customHeight="1">
      <c r="B154" s="176"/>
      <c r="C154" s="177"/>
      <c r="D154" s="178" t="s">
        <v>76</v>
      </c>
      <c r="E154" s="190" t="s">
        <v>299</v>
      </c>
      <c r="F154" s="190" t="s">
        <v>300</v>
      </c>
      <c r="G154" s="177"/>
      <c r="H154" s="177"/>
      <c r="I154" s="180"/>
      <c r="J154" s="191">
        <f>BK154</f>
        <v>0</v>
      </c>
      <c r="K154" s="177"/>
      <c r="L154" s="182"/>
      <c r="M154" s="183"/>
      <c r="N154" s="184"/>
      <c r="O154" s="184"/>
      <c r="P154" s="185">
        <f>SUM(P155:P157)</f>
        <v>0</v>
      </c>
      <c r="Q154" s="184"/>
      <c r="R154" s="185">
        <f>SUM(R155:R157)</f>
        <v>0</v>
      </c>
      <c r="S154" s="184"/>
      <c r="T154" s="186">
        <f>SUM(T155:T157)</f>
        <v>0</v>
      </c>
      <c r="AR154" s="187" t="s">
        <v>85</v>
      </c>
      <c r="AT154" s="188" t="s">
        <v>76</v>
      </c>
      <c r="AU154" s="188" t="s">
        <v>85</v>
      </c>
      <c r="AY154" s="187" t="s">
        <v>187</v>
      </c>
      <c r="BK154" s="189">
        <f>SUM(BK155:BK157)</f>
        <v>0</v>
      </c>
    </row>
    <row r="155" spans="2:65" s="1" customFormat="1" ht="16.5" customHeight="1">
      <c r="B155" s="41"/>
      <c r="C155" s="192" t="s">
        <v>649</v>
      </c>
      <c r="D155" s="192" t="s">
        <v>189</v>
      </c>
      <c r="E155" s="193" t="s">
        <v>328</v>
      </c>
      <c r="F155" s="194" t="s">
        <v>329</v>
      </c>
      <c r="G155" s="195" t="s">
        <v>304</v>
      </c>
      <c r="H155" s="196">
        <v>54.281999999999996</v>
      </c>
      <c r="I155" s="197"/>
      <c r="J155" s="198">
        <f>ROUND(I155*H155,2)</f>
        <v>0</v>
      </c>
      <c r="K155" s="194" t="s">
        <v>193</v>
      </c>
      <c r="L155" s="61"/>
      <c r="M155" s="199" t="s">
        <v>21</v>
      </c>
      <c r="N155" s="200" t="s">
        <v>48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194</v>
      </c>
      <c r="AT155" s="24" t="s">
        <v>189</v>
      </c>
      <c r="AU155" s="24" t="s">
        <v>87</v>
      </c>
      <c r="AY155" s="24" t="s">
        <v>187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85</v>
      </c>
      <c r="BK155" s="203">
        <f>ROUND(I155*H155,2)</f>
        <v>0</v>
      </c>
      <c r="BL155" s="24" t="s">
        <v>194</v>
      </c>
      <c r="BM155" s="24" t="s">
        <v>3088</v>
      </c>
    </row>
    <row r="156" spans="2:65" s="1" customFormat="1" ht="16.5" customHeight="1">
      <c r="B156" s="41"/>
      <c r="C156" s="192" t="s">
        <v>653</v>
      </c>
      <c r="D156" s="192" t="s">
        <v>189</v>
      </c>
      <c r="E156" s="193" t="s">
        <v>332</v>
      </c>
      <c r="F156" s="194" t="s">
        <v>333</v>
      </c>
      <c r="G156" s="195" t="s">
        <v>304</v>
      </c>
      <c r="H156" s="196">
        <v>1574.1780000000001</v>
      </c>
      <c r="I156" s="197"/>
      <c r="J156" s="198">
        <f>ROUND(I156*H156,2)</f>
        <v>0</v>
      </c>
      <c r="K156" s="194" t="s">
        <v>193</v>
      </c>
      <c r="L156" s="61"/>
      <c r="M156" s="199" t="s">
        <v>21</v>
      </c>
      <c r="N156" s="200" t="s">
        <v>48</v>
      </c>
      <c r="O156" s="4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194</v>
      </c>
      <c r="AT156" s="24" t="s">
        <v>189</v>
      </c>
      <c r="AU156" s="24" t="s">
        <v>87</v>
      </c>
      <c r="AY156" s="24" t="s">
        <v>187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85</v>
      </c>
      <c r="BK156" s="203">
        <f>ROUND(I156*H156,2)</f>
        <v>0</v>
      </c>
      <c r="BL156" s="24" t="s">
        <v>194</v>
      </c>
      <c r="BM156" s="24" t="s">
        <v>3089</v>
      </c>
    </row>
    <row r="157" spans="2:65" s="11" customFormat="1" ht="13.5">
      <c r="B157" s="204"/>
      <c r="C157" s="205"/>
      <c r="D157" s="206" t="s">
        <v>223</v>
      </c>
      <c r="E157" s="207" t="s">
        <v>21</v>
      </c>
      <c r="F157" s="208" t="s">
        <v>3090</v>
      </c>
      <c r="G157" s="205"/>
      <c r="H157" s="209">
        <v>1574.1780000000001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223</v>
      </c>
      <c r="AU157" s="215" t="s">
        <v>87</v>
      </c>
      <c r="AV157" s="11" t="s">
        <v>87</v>
      </c>
      <c r="AW157" s="11" t="s">
        <v>40</v>
      </c>
      <c r="AX157" s="11" t="s">
        <v>85</v>
      </c>
      <c r="AY157" s="215" t="s">
        <v>187</v>
      </c>
    </row>
    <row r="158" spans="2:65" s="10" customFormat="1" ht="29.85" customHeight="1">
      <c r="B158" s="176"/>
      <c r="C158" s="177"/>
      <c r="D158" s="178" t="s">
        <v>76</v>
      </c>
      <c r="E158" s="190" t="s">
        <v>917</v>
      </c>
      <c r="F158" s="190" t="s">
        <v>918</v>
      </c>
      <c r="G158" s="177"/>
      <c r="H158" s="177"/>
      <c r="I158" s="180"/>
      <c r="J158" s="191">
        <f>BK158</f>
        <v>0</v>
      </c>
      <c r="K158" s="177"/>
      <c r="L158" s="182"/>
      <c r="M158" s="183"/>
      <c r="N158" s="184"/>
      <c r="O158" s="184"/>
      <c r="P158" s="185">
        <f>SUM(P159:P162)</f>
        <v>0</v>
      </c>
      <c r="Q158" s="184"/>
      <c r="R158" s="185">
        <f>SUM(R159:R162)</f>
        <v>0</v>
      </c>
      <c r="S158" s="184"/>
      <c r="T158" s="186">
        <f>SUM(T159:T162)</f>
        <v>0</v>
      </c>
      <c r="AR158" s="187" t="s">
        <v>85</v>
      </c>
      <c r="AT158" s="188" t="s">
        <v>76</v>
      </c>
      <c r="AU158" s="188" t="s">
        <v>85</v>
      </c>
      <c r="AY158" s="187" t="s">
        <v>187</v>
      </c>
      <c r="BK158" s="189">
        <f>SUM(BK159:BK162)</f>
        <v>0</v>
      </c>
    </row>
    <row r="159" spans="2:65" s="1" customFormat="1" ht="25.5" customHeight="1">
      <c r="B159" s="41"/>
      <c r="C159" s="192" t="s">
        <v>657</v>
      </c>
      <c r="D159" s="192" t="s">
        <v>189</v>
      </c>
      <c r="E159" s="193" t="s">
        <v>920</v>
      </c>
      <c r="F159" s="194" t="s">
        <v>921</v>
      </c>
      <c r="G159" s="195" t="s">
        <v>304</v>
      </c>
      <c r="H159" s="196">
        <v>66.694000000000003</v>
      </c>
      <c r="I159" s="197"/>
      <c r="J159" s="198">
        <f>ROUND(I159*H159,2)</f>
        <v>0</v>
      </c>
      <c r="K159" s="194" t="s">
        <v>193</v>
      </c>
      <c r="L159" s="61"/>
      <c r="M159" s="199" t="s">
        <v>21</v>
      </c>
      <c r="N159" s="200" t="s">
        <v>48</v>
      </c>
      <c r="O159" s="4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194</v>
      </c>
      <c r="AT159" s="24" t="s">
        <v>189</v>
      </c>
      <c r="AU159" s="24" t="s">
        <v>87</v>
      </c>
      <c r="AY159" s="24" t="s">
        <v>187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85</v>
      </c>
      <c r="BK159" s="203">
        <f>ROUND(I159*H159,2)</f>
        <v>0</v>
      </c>
      <c r="BL159" s="24" t="s">
        <v>194</v>
      </c>
      <c r="BM159" s="24" t="s">
        <v>3091</v>
      </c>
    </row>
    <row r="160" spans="2:65" s="1" customFormat="1" ht="25.5" customHeight="1">
      <c r="B160" s="41"/>
      <c r="C160" s="192" t="s">
        <v>663</v>
      </c>
      <c r="D160" s="192" t="s">
        <v>189</v>
      </c>
      <c r="E160" s="193" t="s">
        <v>924</v>
      </c>
      <c r="F160" s="194" t="s">
        <v>925</v>
      </c>
      <c r="G160" s="195" t="s">
        <v>304</v>
      </c>
      <c r="H160" s="196">
        <v>66.694000000000003</v>
      </c>
      <c r="I160" s="197"/>
      <c r="J160" s="198">
        <f>ROUND(I160*H160,2)</f>
        <v>0</v>
      </c>
      <c r="K160" s="194" t="s">
        <v>193</v>
      </c>
      <c r="L160" s="61"/>
      <c r="M160" s="199" t="s">
        <v>21</v>
      </c>
      <c r="N160" s="200" t="s">
        <v>48</v>
      </c>
      <c r="O160" s="4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194</v>
      </c>
      <c r="AT160" s="24" t="s">
        <v>189</v>
      </c>
      <c r="AU160" s="24" t="s">
        <v>87</v>
      </c>
      <c r="AY160" s="24" t="s">
        <v>187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85</v>
      </c>
      <c r="BK160" s="203">
        <f>ROUND(I160*H160,2)</f>
        <v>0</v>
      </c>
      <c r="BL160" s="24" t="s">
        <v>194</v>
      </c>
      <c r="BM160" s="24" t="s">
        <v>3092</v>
      </c>
    </row>
    <row r="161" spans="2:65" s="1" customFormat="1" ht="25.5" customHeight="1">
      <c r="B161" s="41"/>
      <c r="C161" s="192" t="s">
        <v>667</v>
      </c>
      <c r="D161" s="192" t="s">
        <v>189</v>
      </c>
      <c r="E161" s="193" t="s">
        <v>928</v>
      </c>
      <c r="F161" s="194" t="s">
        <v>3093</v>
      </c>
      <c r="G161" s="195" t="s">
        <v>304</v>
      </c>
      <c r="H161" s="196">
        <v>266.77600000000001</v>
      </c>
      <c r="I161" s="197"/>
      <c r="J161" s="198">
        <f>ROUND(I161*H161,2)</f>
        <v>0</v>
      </c>
      <c r="K161" s="194" t="s">
        <v>193</v>
      </c>
      <c r="L161" s="61"/>
      <c r="M161" s="199" t="s">
        <v>21</v>
      </c>
      <c r="N161" s="200" t="s">
        <v>48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194</v>
      </c>
      <c r="AT161" s="24" t="s">
        <v>189</v>
      </c>
      <c r="AU161" s="24" t="s">
        <v>87</v>
      </c>
      <c r="AY161" s="24" t="s">
        <v>187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85</v>
      </c>
      <c r="BK161" s="203">
        <f>ROUND(I161*H161,2)</f>
        <v>0</v>
      </c>
      <c r="BL161" s="24" t="s">
        <v>194</v>
      </c>
      <c r="BM161" s="24" t="s">
        <v>3094</v>
      </c>
    </row>
    <row r="162" spans="2:65" s="11" customFormat="1" ht="13.5">
      <c r="B162" s="204"/>
      <c r="C162" s="205"/>
      <c r="D162" s="206" t="s">
        <v>223</v>
      </c>
      <c r="E162" s="207" t="s">
        <v>21</v>
      </c>
      <c r="F162" s="208" t="s">
        <v>3095</v>
      </c>
      <c r="G162" s="205"/>
      <c r="H162" s="209">
        <v>266.77600000000001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223</v>
      </c>
      <c r="AU162" s="215" t="s">
        <v>87</v>
      </c>
      <c r="AV162" s="11" t="s">
        <v>87</v>
      </c>
      <c r="AW162" s="11" t="s">
        <v>40</v>
      </c>
      <c r="AX162" s="11" t="s">
        <v>85</v>
      </c>
      <c r="AY162" s="215" t="s">
        <v>187</v>
      </c>
    </row>
    <row r="163" spans="2:65" s="10" customFormat="1" ht="37.35" customHeight="1">
      <c r="B163" s="176"/>
      <c r="C163" s="177"/>
      <c r="D163" s="178" t="s">
        <v>76</v>
      </c>
      <c r="E163" s="179" t="s">
        <v>1004</v>
      </c>
      <c r="F163" s="179" t="s">
        <v>1005</v>
      </c>
      <c r="G163" s="177"/>
      <c r="H163" s="177"/>
      <c r="I163" s="180"/>
      <c r="J163" s="181">
        <f>BK163</f>
        <v>0</v>
      </c>
      <c r="K163" s="177"/>
      <c r="L163" s="182"/>
      <c r="M163" s="183"/>
      <c r="N163" s="184"/>
      <c r="O163" s="184"/>
      <c r="P163" s="185">
        <f>SUM(P164:P171)</f>
        <v>0</v>
      </c>
      <c r="Q163" s="184"/>
      <c r="R163" s="185">
        <f>SUM(R164:R171)</f>
        <v>0</v>
      </c>
      <c r="S163" s="184"/>
      <c r="T163" s="186">
        <f>SUM(T164:T171)</f>
        <v>0</v>
      </c>
      <c r="AR163" s="187" t="s">
        <v>194</v>
      </c>
      <c r="AT163" s="188" t="s">
        <v>76</v>
      </c>
      <c r="AU163" s="188" t="s">
        <v>77</v>
      </c>
      <c r="AY163" s="187" t="s">
        <v>187</v>
      </c>
      <c r="BK163" s="189">
        <f>SUM(BK164:BK171)</f>
        <v>0</v>
      </c>
    </row>
    <row r="164" spans="2:65" s="1" customFormat="1" ht="16.5" customHeight="1">
      <c r="B164" s="41"/>
      <c r="C164" s="192" t="s">
        <v>671</v>
      </c>
      <c r="D164" s="192" t="s">
        <v>189</v>
      </c>
      <c r="E164" s="193" t="s">
        <v>3096</v>
      </c>
      <c r="F164" s="194" t="s">
        <v>3097</v>
      </c>
      <c r="G164" s="195" t="s">
        <v>1014</v>
      </c>
      <c r="H164" s="196">
        <v>1</v>
      </c>
      <c r="I164" s="197"/>
      <c r="J164" s="198">
        <f t="shared" ref="J164:J171" si="30">ROUND(I164*H164,2)</f>
        <v>0</v>
      </c>
      <c r="K164" s="194" t="s">
        <v>21</v>
      </c>
      <c r="L164" s="61"/>
      <c r="M164" s="199" t="s">
        <v>21</v>
      </c>
      <c r="N164" s="200" t="s">
        <v>48</v>
      </c>
      <c r="O164" s="42"/>
      <c r="P164" s="201">
        <f t="shared" ref="P164:P171" si="31">O164*H164</f>
        <v>0</v>
      </c>
      <c r="Q164" s="201">
        <v>0</v>
      </c>
      <c r="R164" s="201">
        <f t="shared" ref="R164:R171" si="32">Q164*H164</f>
        <v>0</v>
      </c>
      <c r="S164" s="201">
        <v>0</v>
      </c>
      <c r="T164" s="202">
        <f t="shared" ref="T164:T171" si="33">S164*H164</f>
        <v>0</v>
      </c>
      <c r="AR164" s="24" t="s">
        <v>194</v>
      </c>
      <c r="AT164" s="24" t="s">
        <v>189</v>
      </c>
      <c r="AU164" s="24" t="s">
        <v>85</v>
      </c>
      <c r="AY164" s="24" t="s">
        <v>187</v>
      </c>
      <c r="BE164" s="203">
        <f t="shared" ref="BE164:BE171" si="34">IF(N164="základní",J164,0)</f>
        <v>0</v>
      </c>
      <c r="BF164" s="203">
        <f t="shared" ref="BF164:BF171" si="35">IF(N164="snížená",J164,0)</f>
        <v>0</v>
      </c>
      <c r="BG164" s="203">
        <f t="shared" ref="BG164:BG171" si="36">IF(N164="zákl. přenesená",J164,0)</f>
        <v>0</v>
      </c>
      <c r="BH164" s="203">
        <f t="shared" ref="BH164:BH171" si="37">IF(N164="sníž. přenesená",J164,0)</f>
        <v>0</v>
      </c>
      <c r="BI164" s="203">
        <f t="shared" ref="BI164:BI171" si="38">IF(N164="nulová",J164,0)</f>
        <v>0</v>
      </c>
      <c r="BJ164" s="24" t="s">
        <v>85</v>
      </c>
      <c r="BK164" s="203">
        <f t="shared" ref="BK164:BK171" si="39">ROUND(I164*H164,2)</f>
        <v>0</v>
      </c>
      <c r="BL164" s="24" t="s">
        <v>194</v>
      </c>
      <c r="BM164" s="24" t="s">
        <v>3098</v>
      </c>
    </row>
    <row r="165" spans="2:65" s="1" customFormat="1" ht="16.5" customHeight="1">
      <c r="B165" s="41"/>
      <c r="C165" s="192" t="s">
        <v>675</v>
      </c>
      <c r="D165" s="192" t="s">
        <v>189</v>
      </c>
      <c r="E165" s="193" t="s">
        <v>3099</v>
      </c>
      <c r="F165" s="194" t="s">
        <v>3100</v>
      </c>
      <c r="G165" s="195" t="s">
        <v>2912</v>
      </c>
      <c r="H165" s="196">
        <v>0.2</v>
      </c>
      <c r="I165" s="197"/>
      <c r="J165" s="198">
        <f t="shared" si="30"/>
        <v>0</v>
      </c>
      <c r="K165" s="194" t="s">
        <v>21</v>
      </c>
      <c r="L165" s="61"/>
      <c r="M165" s="199" t="s">
        <v>21</v>
      </c>
      <c r="N165" s="200" t="s">
        <v>48</v>
      </c>
      <c r="O165" s="42"/>
      <c r="P165" s="201">
        <f t="shared" si="31"/>
        <v>0</v>
      </c>
      <c r="Q165" s="201">
        <v>0</v>
      </c>
      <c r="R165" s="201">
        <f t="shared" si="32"/>
        <v>0</v>
      </c>
      <c r="S165" s="201">
        <v>0</v>
      </c>
      <c r="T165" s="202">
        <f t="shared" si="33"/>
        <v>0</v>
      </c>
      <c r="AR165" s="24" t="s">
        <v>194</v>
      </c>
      <c r="AT165" s="24" t="s">
        <v>189</v>
      </c>
      <c r="AU165" s="24" t="s">
        <v>85</v>
      </c>
      <c r="AY165" s="24" t="s">
        <v>187</v>
      </c>
      <c r="BE165" s="203">
        <f t="shared" si="34"/>
        <v>0</v>
      </c>
      <c r="BF165" s="203">
        <f t="shared" si="35"/>
        <v>0</v>
      </c>
      <c r="BG165" s="203">
        <f t="shared" si="36"/>
        <v>0</v>
      </c>
      <c r="BH165" s="203">
        <f t="shared" si="37"/>
        <v>0</v>
      </c>
      <c r="BI165" s="203">
        <f t="shared" si="38"/>
        <v>0</v>
      </c>
      <c r="BJ165" s="24" t="s">
        <v>85</v>
      </c>
      <c r="BK165" s="203">
        <f t="shared" si="39"/>
        <v>0</v>
      </c>
      <c r="BL165" s="24" t="s">
        <v>194</v>
      </c>
      <c r="BM165" s="24" t="s">
        <v>3101</v>
      </c>
    </row>
    <row r="166" spans="2:65" s="1" customFormat="1" ht="16.5" customHeight="1">
      <c r="B166" s="41"/>
      <c r="C166" s="192" t="s">
        <v>679</v>
      </c>
      <c r="D166" s="192" t="s">
        <v>189</v>
      </c>
      <c r="E166" s="193" t="s">
        <v>3102</v>
      </c>
      <c r="F166" s="194" t="s">
        <v>3103</v>
      </c>
      <c r="G166" s="195" t="s">
        <v>2912</v>
      </c>
      <c r="H166" s="196">
        <v>0.2</v>
      </c>
      <c r="I166" s="197"/>
      <c r="J166" s="198">
        <f t="shared" si="30"/>
        <v>0</v>
      </c>
      <c r="K166" s="194" t="s">
        <v>21</v>
      </c>
      <c r="L166" s="61"/>
      <c r="M166" s="199" t="s">
        <v>21</v>
      </c>
      <c r="N166" s="200" t="s">
        <v>48</v>
      </c>
      <c r="O166" s="42"/>
      <c r="P166" s="201">
        <f t="shared" si="31"/>
        <v>0</v>
      </c>
      <c r="Q166" s="201">
        <v>0</v>
      </c>
      <c r="R166" s="201">
        <f t="shared" si="32"/>
        <v>0</v>
      </c>
      <c r="S166" s="201">
        <v>0</v>
      </c>
      <c r="T166" s="202">
        <f t="shared" si="33"/>
        <v>0</v>
      </c>
      <c r="AR166" s="24" t="s">
        <v>194</v>
      </c>
      <c r="AT166" s="24" t="s">
        <v>189</v>
      </c>
      <c r="AU166" s="24" t="s">
        <v>85</v>
      </c>
      <c r="AY166" s="24" t="s">
        <v>187</v>
      </c>
      <c r="BE166" s="203">
        <f t="shared" si="34"/>
        <v>0</v>
      </c>
      <c r="BF166" s="203">
        <f t="shared" si="35"/>
        <v>0</v>
      </c>
      <c r="BG166" s="203">
        <f t="shared" si="36"/>
        <v>0</v>
      </c>
      <c r="BH166" s="203">
        <f t="shared" si="37"/>
        <v>0</v>
      </c>
      <c r="BI166" s="203">
        <f t="shared" si="38"/>
        <v>0</v>
      </c>
      <c r="BJ166" s="24" t="s">
        <v>85</v>
      </c>
      <c r="BK166" s="203">
        <f t="shared" si="39"/>
        <v>0</v>
      </c>
      <c r="BL166" s="24" t="s">
        <v>194</v>
      </c>
      <c r="BM166" s="24" t="s">
        <v>3104</v>
      </c>
    </row>
    <row r="167" spans="2:65" s="1" customFormat="1" ht="16.5" customHeight="1">
      <c r="B167" s="41"/>
      <c r="C167" s="192" t="s">
        <v>685</v>
      </c>
      <c r="D167" s="192" t="s">
        <v>189</v>
      </c>
      <c r="E167" s="193" t="s">
        <v>3105</v>
      </c>
      <c r="F167" s="194" t="s">
        <v>3106</v>
      </c>
      <c r="G167" s="195" t="s">
        <v>192</v>
      </c>
      <c r="H167" s="196">
        <v>1</v>
      </c>
      <c r="I167" s="197"/>
      <c r="J167" s="198">
        <f t="shared" si="30"/>
        <v>0</v>
      </c>
      <c r="K167" s="194" t="s">
        <v>21</v>
      </c>
      <c r="L167" s="61"/>
      <c r="M167" s="199" t="s">
        <v>21</v>
      </c>
      <c r="N167" s="200" t="s">
        <v>48</v>
      </c>
      <c r="O167" s="42"/>
      <c r="P167" s="201">
        <f t="shared" si="31"/>
        <v>0</v>
      </c>
      <c r="Q167" s="201">
        <v>0</v>
      </c>
      <c r="R167" s="201">
        <f t="shared" si="32"/>
        <v>0</v>
      </c>
      <c r="S167" s="201">
        <v>0</v>
      </c>
      <c r="T167" s="202">
        <f t="shared" si="33"/>
        <v>0</v>
      </c>
      <c r="AR167" s="24" t="s">
        <v>194</v>
      </c>
      <c r="AT167" s="24" t="s">
        <v>189</v>
      </c>
      <c r="AU167" s="24" t="s">
        <v>85</v>
      </c>
      <c r="AY167" s="24" t="s">
        <v>187</v>
      </c>
      <c r="BE167" s="203">
        <f t="shared" si="34"/>
        <v>0</v>
      </c>
      <c r="BF167" s="203">
        <f t="shared" si="35"/>
        <v>0</v>
      </c>
      <c r="BG167" s="203">
        <f t="shared" si="36"/>
        <v>0</v>
      </c>
      <c r="BH167" s="203">
        <f t="shared" si="37"/>
        <v>0</v>
      </c>
      <c r="BI167" s="203">
        <f t="shared" si="38"/>
        <v>0</v>
      </c>
      <c r="BJ167" s="24" t="s">
        <v>85</v>
      </c>
      <c r="BK167" s="203">
        <f t="shared" si="39"/>
        <v>0</v>
      </c>
      <c r="BL167" s="24" t="s">
        <v>194</v>
      </c>
      <c r="BM167" s="24" t="s">
        <v>3107</v>
      </c>
    </row>
    <row r="168" spans="2:65" s="1" customFormat="1" ht="25.5" customHeight="1">
      <c r="B168" s="41"/>
      <c r="C168" s="192" t="s">
        <v>689</v>
      </c>
      <c r="D168" s="192" t="s">
        <v>189</v>
      </c>
      <c r="E168" s="193" t="s">
        <v>3108</v>
      </c>
      <c r="F168" s="194" t="s">
        <v>3109</v>
      </c>
      <c r="G168" s="195" t="s">
        <v>192</v>
      </c>
      <c r="H168" s="196">
        <v>1</v>
      </c>
      <c r="I168" s="197"/>
      <c r="J168" s="198">
        <f t="shared" si="30"/>
        <v>0</v>
      </c>
      <c r="K168" s="194" t="s">
        <v>21</v>
      </c>
      <c r="L168" s="61"/>
      <c r="M168" s="199" t="s">
        <v>21</v>
      </c>
      <c r="N168" s="200" t="s">
        <v>48</v>
      </c>
      <c r="O168" s="42"/>
      <c r="P168" s="201">
        <f t="shared" si="31"/>
        <v>0</v>
      </c>
      <c r="Q168" s="201">
        <v>0</v>
      </c>
      <c r="R168" s="201">
        <f t="shared" si="32"/>
        <v>0</v>
      </c>
      <c r="S168" s="201">
        <v>0</v>
      </c>
      <c r="T168" s="202">
        <f t="shared" si="33"/>
        <v>0</v>
      </c>
      <c r="AR168" s="24" t="s">
        <v>194</v>
      </c>
      <c r="AT168" s="24" t="s">
        <v>189</v>
      </c>
      <c r="AU168" s="24" t="s">
        <v>85</v>
      </c>
      <c r="AY168" s="24" t="s">
        <v>187</v>
      </c>
      <c r="BE168" s="203">
        <f t="shared" si="34"/>
        <v>0</v>
      </c>
      <c r="BF168" s="203">
        <f t="shared" si="35"/>
        <v>0</v>
      </c>
      <c r="BG168" s="203">
        <f t="shared" si="36"/>
        <v>0</v>
      </c>
      <c r="BH168" s="203">
        <f t="shared" si="37"/>
        <v>0</v>
      </c>
      <c r="BI168" s="203">
        <f t="shared" si="38"/>
        <v>0</v>
      </c>
      <c r="BJ168" s="24" t="s">
        <v>85</v>
      </c>
      <c r="BK168" s="203">
        <f t="shared" si="39"/>
        <v>0</v>
      </c>
      <c r="BL168" s="24" t="s">
        <v>194</v>
      </c>
      <c r="BM168" s="24" t="s">
        <v>3110</v>
      </c>
    </row>
    <row r="169" spans="2:65" s="1" customFormat="1" ht="16.5" customHeight="1">
      <c r="B169" s="41"/>
      <c r="C169" s="192" t="s">
        <v>693</v>
      </c>
      <c r="D169" s="192" t="s">
        <v>189</v>
      </c>
      <c r="E169" s="193" t="s">
        <v>3111</v>
      </c>
      <c r="F169" s="194" t="s">
        <v>3112</v>
      </c>
      <c r="G169" s="195" t="s">
        <v>192</v>
      </c>
      <c r="H169" s="196">
        <v>6</v>
      </c>
      <c r="I169" s="197"/>
      <c r="J169" s="198">
        <f t="shared" si="30"/>
        <v>0</v>
      </c>
      <c r="K169" s="194" t="s">
        <v>21</v>
      </c>
      <c r="L169" s="61"/>
      <c r="M169" s="199" t="s">
        <v>21</v>
      </c>
      <c r="N169" s="200" t="s">
        <v>48</v>
      </c>
      <c r="O169" s="42"/>
      <c r="P169" s="201">
        <f t="shared" si="31"/>
        <v>0</v>
      </c>
      <c r="Q169" s="201">
        <v>0</v>
      </c>
      <c r="R169" s="201">
        <f t="shared" si="32"/>
        <v>0</v>
      </c>
      <c r="S169" s="201">
        <v>0</v>
      </c>
      <c r="T169" s="202">
        <f t="shared" si="33"/>
        <v>0</v>
      </c>
      <c r="AR169" s="24" t="s">
        <v>194</v>
      </c>
      <c r="AT169" s="24" t="s">
        <v>189</v>
      </c>
      <c r="AU169" s="24" t="s">
        <v>85</v>
      </c>
      <c r="AY169" s="24" t="s">
        <v>187</v>
      </c>
      <c r="BE169" s="203">
        <f t="shared" si="34"/>
        <v>0</v>
      </c>
      <c r="BF169" s="203">
        <f t="shared" si="35"/>
        <v>0</v>
      </c>
      <c r="BG169" s="203">
        <f t="shared" si="36"/>
        <v>0</v>
      </c>
      <c r="BH169" s="203">
        <f t="shared" si="37"/>
        <v>0</v>
      </c>
      <c r="BI169" s="203">
        <f t="shared" si="38"/>
        <v>0</v>
      </c>
      <c r="BJ169" s="24" t="s">
        <v>85</v>
      </c>
      <c r="BK169" s="203">
        <f t="shared" si="39"/>
        <v>0</v>
      </c>
      <c r="BL169" s="24" t="s">
        <v>194</v>
      </c>
      <c r="BM169" s="24" t="s">
        <v>3113</v>
      </c>
    </row>
    <row r="170" spans="2:65" s="1" customFormat="1" ht="25.5" customHeight="1">
      <c r="B170" s="41"/>
      <c r="C170" s="192" t="s">
        <v>697</v>
      </c>
      <c r="D170" s="192" t="s">
        <v>189</v>
      </c>
      <c r="E170" s="193" t="s">
        <v>1232</v>
      </c>
      <c r="F170" s="194" t="s">
        <v>1008</v>
      </c>
      <c r="G170" s="195" t="s">
        <v>192</v>
      </c>
      <c r="H170" s="196">
        <v>2</v>
      </c>
      <c r="I170" s="197"/>
      <c r="J170" s="198">
        <f t="shared" si="30"/>
        <v>0</v>
      </c>
      <c r="K170" s="194" t="s">
        <v>21</v>
      </c>
      <c r="L170" s="61"/>
      <c r="M170" s="199" t="s">
        <v>21</v>
      </c>
      <c r="N170" s="200" t="s">
        <v>48</v>
      </c>
      <c r="O170" s="42"/>
      <c r="P170" s="201">
        <f t="shared" si="31"/>
        <v>0</v>
      </c>
      <c r="Q170" s="201">
        <v>0</v>
      </c>
      <c r="R170" s="201">
        <f t="shared" si="32"/>
        <v>0</v>
      </c>
      <c r="S170" s="201">
        <v>0</v>
      </c>
      <c r="T170" s="202">
        <f t="shared" si="33"/>
        <v>0</v>
      </c>
      <c r="AR170" s="24" t="s">
        <v>1009</v>
      </c>
      <c r="AT170" s="24" t="s">
        <v>189</v>
      </c>
      <c r="AU170" s="24" t="s">
        <v>85</v>
      </c>
      <c r="AY170" s="24" t="s">
        <v>187</v>
      </c>
      <c r="BE170" s="203">
        <f t="shared" si="34"/>
        <v>0</v>
      </c>
      <c r="BF170" s="203">
        <f t="shared" si="35"/>
        <v>0</v>
      </c>
      <c r="BG170" s="203">
        <f t="shared" si="36"/>
        <v>0</v>
      </c>
      <c r="BH170" s="203">
        <f t="shared" si="37"/>
        <v>0</v>
      </c>
      <c r="BI170" s="203">
        <f t="shared" si="38"/>
        <v>0</v>
      </c>
      <c r="BJ170" s="24" t="s">
        <v>85</v>
      </c>
      <c r="BK170" s="203">
        <f t="shared" si="39"/>
        <v>0</v>
      </c>
      <c r="BL170" s="24" t="s">
        <v>1009</v>
      </c>
      <c r="BM170" s="24" t="s">
        <v>3114</v>
      </c>
    </row>
    <row r="171" spans="2:65" s="1" customFormat="1" ht="25.5" customHeight="1">
      <c r="B171" s="41"/>
      <c r="C171" s="192" t="s">
        <v>704</v>
      </c>
      <c r="D171" s="192" t="s">
        <v>189</v>
      </c>
      <c r="E171" s="193" t="s">
        <v>1021</v>
      </c>
      <c r="F171" s="194" t="s">
        <v>1022</v>
      </c>
      <c r="G171" s="195" t="s">
        <v>1014</v>
      </c>
      <c r="H171" s="196">
        <v>1</v>
      </c>
      <c r="I171" s="197"/>
      <c r="J171" s="198">
        <f t="shared" si="30"/>
        <v>0</v>
      </c>
      <c r="K171" s="194" t="s">
        <v>21</v>
      </c>
      <c r="L171" s="61"/>
      <c r="M171" s="199" t="s">
        <v>21</v>
      </c>
      <c r="N171" s="216" t="s">
        <v>48</v>
      </c>
      <c r="O171" s="217"/>
      <c r="P171" s="218">
        <f t="shared" si="31"/>
        <v>0</v>
      </c>
      <c r="Q171" s="218">
        <v>0</v>
      </c>
      <c r="R171" s="218">
        <f t="shared" si="32"/>
        <v>0</v>
      </c>
      <c r="S171" s="218">
        <v>0</v>
      </c>
      <c r="T171" s="219">
        <f t="shared" si="33"/>
        <v>0</v>
      </c>
      <c r="AR171" s="24" t="s">
        <v>1009</v>
      </c>
      <c r="AT171" s="24" t="s">
        <v>189</v>
      </c>
      <c r="AU171" s="24" t="s">
        <v>85</v>
      </c>
      <c r="AY171" s="24" t="s">
        <v>187</v>
      </c>
      <c r="BE171" s="203">
        <f t="shared" si="34"/>
        <v>0</v>
      </c>
      <c r="BF171" s="203">
        <f t="shared" si="35"/>
        <v>0</v>
      </c>
      <c r="BG171" s="203">
        <f t="shared" si="36"/>
        <v>0</v>
      </c>
      <c r="BH171" s="203">
        <f t="shared" si="37"/>
        <v>0</v>
      </c>
      <c r="BI171" s="203">
        <f t="shared" si="38"/>
        <v>0</v>
      </c>
      <c r="BJ171" s="24" t="s">
        <v>85</v>
      </c>
      <c r="BK171" s="203">
        <f t="shared" si="39"/>
        <v>0</v>
      </c>
      <c r="BL171" s="24" t="s">
        <v>1009</v>
      </c>
      <c r="BM171" s="24" t="s">
        <v>3115</v>
      </c>
    </row>
    <row r="172" spans="2:65" s="1" customFormat="1" ht="6.95" customHeight="1">
      <c r="B172" s="56"/>
      <c r="C172" s="57"/>
      <c r="D172" s="57"/>
      <c r="E172" s="57"/>
      <c r="F172" s="57"/>
      <c r="G172" s="57"/>
      <c r="H172" s="57"/>
      <c r="I172" s="139"/>
      <c r="J172" s="57"/>
      <c r="K172" s="57"/>
      <c r="L172" s="61"/>
    </row>
  </sheetData>
  <sheetProtection algorithmName="SHA-512" hashValue="dIYu4gt5RFfC7VdZzRyhp8T8/jzIJMALnz/5xg9i1TwlWkfh18c+2qaXvmlrcZw1ZEq+CwNOMVWaWyGsHMudHw==" saltValue="mJSzWenukLL/DdWihoiawK4vIrNe1p32mnCjnpE2h9XE24nc5oeo2FI9h8fon/yhf/cz3Ejo8DL4muThMsCG4A==" spinCount="100000" sheet="1" objects="1" scenarios="1" formatColumns="0" formatRows="0" autoFilter="0"/>
  <autoFilter ref="C82:K171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132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3116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ROUND(SUM(BE82:BE127), 2)</f>
        <v>0</v>
      </c>
      <c r="G30" s="42"/>
      <c r="H30" s="42"/>
      <c r="I30" s="131">
        <v>0.21</v>
      </c>
      <c r="J30" s="130">
        <f>ROUND(ROUND((SUM(BE82:BE127)),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ROUND(SUM(BF82:BF127), 2)</f>
        <v>0</v>
      </c>
      <c r="G31" s="42"/>
      <c r="H31" s="42"/>
      <c r="I31" s="131">
        <v>0.15</v>
      </c>
      <c r="J31" s="130">
        <f>ROUND(ROUND((SUM(BF82:BF127)),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ROUND(SUM(BG82:BG127),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ROUND(SUM(BH82:BH127),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ROUND(SUM(BI82:BI127),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___406.2 - Přeložka kabelů PRE, a.s. (PRE, a.s.) - SDK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J82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387</v>
      </c>
      <c r="E57" s="152"/>
      <c r="F57" s="152"/>
      <c r="G57" s="152"/>
      <c r="H57" s="152"/>
      <c r="I57" s="153"/>
      <c r="J57" s="154">
        <f>J83</f>
        <v>0</v>
      </c>
      <c r="K57" s="155"/>
    </row>
    <row r="58" spans="2:47" s="8" customFormat="1" ht="19.899999999999999" customHeight="1">
      <c r="B58" s="156"/>
      <c r="C58" s="157"/>
      <c r="D58" s="158" t="s">
        <v>3117</v>
      </c>
      <c r="E58" s="159"/>
      <c r="F58" s="159"/>
      <c r="G58" s="159"/>
      <c r="H58" s="159"/>
      <c r="I58" s="160"/>
      <c r="J58" s="161">
        <f>J84</f>
        <v>0</v>
      </c>
      <c r="K58" s="162"/>
    </row>
    <row r="59" spans="2:47" s="8" customFormat="1" ht="19.899999999999999" customHeight="1">
      <c r="B59" s="156"/>
      <c r="C59" s="157"/>
      <c r="D59" s="158" t="s">
        <v>2883</v>
      </c>
      <c r="E59" s="159"/>
      <c r="F59" s="159"/>
      <c r="G59" s="159"/>
      <c r="H59" s="159"/>
      <c r="I59" s="160"/>
      <c r="J59" s="161">
        <f>J96</f>
        <v>0</v>
      </c>
      <c r="K59" s="162"/>
    </row>
    <row r="60" spans="2:47" s="8" customFormat="1" ht="19.899999999999999" customHeight="1">
      <c r="B60" s="156"/>
      <c r="C60" s="157"/>
      <c r="D60" s="158" t="s">
        <v>168</v>
      </c>
      <c r="E60" s="159"/>
      <c r="F60" s="159"/>
      <c r="G60" s="159"/>
      <c r="H60" s="159"/>
      <c r="I60" s="160"/>
      <c r="J60" s="161">
        <f>J110</f>
        <v>0</v>
      </c>
      <c r="K60" s="162"/>
    </row>
    <row r="61" spans="2:47" s="8" customFormat="1" ht="19.899999999999999" customHeight="1">
      <c r="B61" s="156"/>
      <c r="C61" s="157"/>
      <c r="D61" s="158" t="s">
        <v>386</v>
      </c>
      <c r="E61" s="159"/>
      <c r="F61" s="159"/>
      <c r="G61" s="159"/>
      <c r="H61" s="159"/>
      <c r="I61" s="160"/>
      <c r="J61" s="161">
        <f>J115</f>
        <v>0</v>
      </c>
      <c r="K61" s="162"/>
    </row>
    <row r="62" spans="2:47" s="7" customFormat="1" ht="24.95" customHeight="1">
      <c r="B62" s="149"/>
      <c r="C62" s="150"/>
      <c r="D62" s="151" t="s">
        <v>391</v>
      </c>
      <c r="E62" s="152"/>
      <c r="F62" s="152"/>
      <c r="G62" s="152"/>
      <c r="H62" s="152"/>
      <c r="I62" s="153"/>
      <c r="J62" s="154">
        <f>J120</f>
        <v>0</v>
      </c>
      <c r="K62" s="155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18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2"/>
      <c r="J68" s="60"/>
      <c r="K68" s="60"/>
      <c r="L68" s="61"/>
    </row>
    <row r="69" spans="2:12" s="1" customFormat="1" ht="36.950000000000003" customHeight="1">
      <c r="B69" s="41"/>
      <c r="C69" s="62" t="s">
        <v>171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6.5" customHeight="1">
      <c r="B72" s="41"/>
      <c r="C72" s="63"/>
      <c r="D72" s="63"/>
      <c r="E72" s="387" t="str">
        <f>E7</f>
        <v>Sdružené parkoviště Jankovcova, Praha 7</v>
      </c>
      <c r="F72" s="388"/>
      <c r="G72" s="388"/>
      <c r="H72" s="388"/>
      <c r="I72" s="163"/>
      <c r="J72" s="63"/>
      <c r="K72" s="63"/>
      <c r="L72" s="61"/>
    </row>
    <row r="73" spans="2:12" s="1" customFormat="1" ht="14.45" customHeight="1">
      <c r="B73" s="41"/>
      <c r="C73" s="65" t="s">
        <v>157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7.25" customHeight="1">
      <c r="B74" s="41"/>
      <c r="C74" s="63"/>
      <c r="D74" s="63"/>
      <c r="E74" s="362" t="str">
        <f>E9</f>
        <v>___406.2 - Přeložka kabelů PRE, a.s. (PRE, a.s.) - SDK</v>
      </c>
      <c r="F74" s="389"/>
      <c r="G74" s="389"/>
      <c r="H74" s="389"/>
      <c r="I74" s="163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8" customHeight="1">
      <c r="B76" s="41"/>
      <c r="C76" s="65" t="s">
        <v>24</v>
      </c>
      <c r="D76" s="63"/>
      <c r="E76" s="63"/>
      <c r="F76" s="164" t="str">
        <f>F12</f>
        <v>Praha 7</v>
      </c>
      <c r="G76" s="63"/>
      <c r="H76" s="63"/>
      <c r="I76" s="165" t="s">
        <v>26</v>
      </c>
      <c r="J76" s="73" t="str">
        <f>IF(J12="","",J12)</f>
        <v>19. 3. 2018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>
      <c r="B78" s="41"/>
      <c r="C78" s="65" t="s">
        <v>28</v>
      </c>
      <c r="D78" s="63"/>
      <c r="E78" s="63"/>
      <c r="F78" s="164" t="str">
        <f>E15</f>
        <v>Technická správa komunikací hl. m. Prahy, a.s.</v>
      </c>
      <c r="G78" s="63"/>
      <c r="H78" s="63"/>
      <c r="I78" s="165" t="s">
        <v>36</v>
      </c>
      <c r="J78" s="164" t="str">
        <f>E21</f>
        <v>Sinpps s.r.o.</v>
      </c>
      <c r="K78" s="63"/>
      <c r="L78" s="61"/>
    </row>
    <row r="79" spans="2:12" s="1" customFormat="1" ht="14.45" customHeight="1">
      <c r="B79" s="41"/>
      <c r="C79" s="65" t="s">
        <v>34</v>
      </c>
      <c r="D79" s="63"/>
      <c r="E79" s="63"/>
      <c r="F79" s="164" t="str">
        <f>IF(E18="","",E18)</f>
        <v/>
      </c>
      <c r="G79" s="63"/>
      <c r="H79" s="63"/>
      <c r="I79" s="163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9" customFormat="1" ht="29.25" customHeight="1">
      <c r="B81" s="166"/>
      <c r="C81" s="167" t="s">
        <v>172</v>
      </c>
      <c r="D81" s="168" t="s">
        <v>62</v>
      </c>
      <c r="E81" s="168" t="s">
        <v>58</v>
      </c>
      <c r="F81" s="168" t="s">
        <v>173</v>
      </c>
      <c r="G81" s="168" t="s">
        <v>174</v>
      </c>
      <c r="H81" s="168" t="s">
        <v>175</v>
      </c>
      <c r="I81" s="169" t="s">
        <v>176</v>
      </c>
      <c r="J81" s="168" t="s">
        <v>161</v>
      </c>
      <c r="K81" s="170" t="s">
        <v>177</v>
      </c>
      <c r="L81" s="171"/>
      <c r="M81" s="81" t="s">
        <v>178</v>
      </c>
      <c r="N81" s="82" t="s">
        <v>47</v>
      </c>
      <c r="O81" s="82" t="s">
        <v>179</v>
      </c>
      <c r="P81" s="82" t="s">
        <v>180</v>
      </c>
      <c r="Q81" s="82" t="s">
        <v>181</v>
      </c>
      <c r="R81" s="82" t="s">
        <v>182</v>
      </c>
      <c r="S81" s="82" t="s">
        <v>183</v>
      </c>
      <c r="T81" s="83" t="s">
        <v>184</v>
      </c>
    </row>
    <row r="82" spans="2:65" s="1" customFormat="1" ht="29.25" customHeight="1">
      <c r="B82" s="41"/>
      <c r="C82" s="87" t="s">
        <v>162</v>
      </c>
      <c r="D82" s="63"/>
      <c r="E82" s="63"/>
      <c r="F82" s="63"/>
      <c r="G82" s="63"/>
      <c r="H82" s="63"/>
      <c r="I82" s="163"/>
      <c r="J82" s="172">
        <f>BK82</f>
        <v>0</v>
      </c>
      <c r="K82" s="63"/>
      <c r="L82" s="61"/>
      <c r="M82" s="84"/>
      <c r="N82" s="85"/>
      <c r="O82" s="85"/>
      <c r="P82" s="173">
        <f>P83+P120</f>
        <v>0</v>
      </c>
      <c r="Q82" s="85"/>
      <c r="R82" s="173">
        <f>R83+R120</f>
        <v>14.303794999999999</v>
      </c>
      <c r="S82" s="85"/>
      <c r="T82" s="174">
        <f>T83+T120</f>
        <v>14.808</v>
      </c>
      <c r="AT82" s="24" t="s">
        <v>76</v>
      </c>
      <c r="AU82" s="24" t="s">
        <v>163</v>
      </c>
      <c r="BK82" s="175">
        <f>BK83+BK120</f>
        <v>0</v>
      </c>
    </row>
    <row r="83" spans="2:65" s="10" customFormat="1" ht="37.35" customHeight="1">
      <c r="B83" s="176"/>
      <c r="C83" s="177"/>
      <c r="D83" s="178" t="s">
        <v>76</v>
      </c>
      <c r="E83" s="179" t="s">
        <v>511</v>
      </c>
      <c r="F83" s="179" t="s">
        <v>968</v>
      </c>
      <c r="G83" s="177"/>
      <c r="H83" s="177"/>
      <c r="I83" s="180"/>
      <c r="J83" s="181">
        <f>BK83</f>
        <v>0</v>
      </c>
      <c r="K83" s="177"/>
      <c r="L83" s="182"/>
      <c r="M83" s="183"/>
      <c r="N83" s="184"/>
      <c r="O83" s="184"/>
      <c r="P83" s="185">
        <f>P84+P96+P110+P115</f>
        <v>0</v>
      </c>
      <c r="Q83" s="184"/>
      <c r="R83" s="185">
        <f>R84+R96+R110+R115</f>
        <v>14.303794999999999</v>
      </c>
      <c r="S83" s="184"/>
      <c r="T83" s="186">
        <f>T84+T96+T110+T115</f>
        <v>14.808</v>
      </c>
      <c r="AR83" s="187" t="s">
        <v>199</v>
      </c>
      <c r="AT83" s="188" t="s">
        <v>76</v>
      </c>
      <c r="AU83" s="188" t="s">
        <v>77</v>
      </c>
      <c r="AY83" s="187" t="s">
        <v>187</v>
      </c>
      <c r="BK83" s="189">
        <f>BK84+BK96+BK110+BK115</f>
        <v>0</v>
      </c>
    </row>
    <row r="84" spans="2:65" s="10" customFormat="1" ht="19.899999999999999" customHeight="1">
      <c r="B84" s="176"/>
      <c r="C84" s="177"/>
      <c r="D84" s="178" t="s">
        <v>76</v>
      </c>
      <c r="E84" s="190" t="s">
        <v>969</v>
      </c>
      <c r="F84" s="190" t="s">
        <v>3118</v>
      </c>
      <c r="G84" s="177"/>
      <c r="H84" s="177"/>
      <c r="I84" s="180"/>
      <c r="J84" s="191">
        <f>BK84</f>
        <v>0</v>
      </c>
      <c r="K84" s="177"/>
      <c r="L84" s="182"/>
      <c r="M84" s="183"/>
      <c r="N84" s="184"/>
      <c r="O84" s="184"/>
      <c r="P84" s="185">
        <f>SUM(P85:P95)</f>
        <v>0</v>
      </c>
      <c r="Q84" s="184"/>
      <c r="R84" s="185">
        <f>SUM(R85:R95)</f>
        <v>0</v>
      </c>
      <c r="S84" s="184"/>
      <c r="T84" s="186">
        <f>SUM(T85:T95)</f>
        <v>0</v>
      </c>
      <c r="AR84" s="187" t="s">
        <v>199</v>
      </c>
      <c r="AT84" s="188" t="s">
        <v>76</v>
      </c>
      <c r="AU84" s="188" t="s">
        <v>85</v>
      </c>
      <c r="AY84" s="187" t="s">
        <v>187</v>
      </c>
      <c r="BK84" s="189">
        <f>SUM(BK85:BK95)</f>
        <v>0</v>
      </c>
    </row>
    <row r="85" spans="2:65" s="1" customFormat="1" ht="16.5" customHeight="1">
      <c r="B85" s="41"/>
      <c r="C85" s="192" t="s">
        <v>85</v>
      </c>
      <c r="D85" s="192" t="s">
        <v>189</v>
      </c>
      <c r="E85" s="193" t="s">
        <v>3119</v>
      </c>
      <c r="F85" s="194" t="s">
        <v>3120</v>
      </c>
      <c r="G85" s="195" t="s">
        <v>192</v>
      </c>
      <c r="H85" s="196">
        <v>2</v>
      </c>
      <c r="I85" s="197"/>
      <c r="J85" s="198">
        <f t="shared" ref="J85:J95" si="0">ROUND(I85*H85,2)</f>
        <v>0</v>
      </c>
      <c r="K85" s="194" t="s">
        <v>21</v>
      </c>
      <c r="L85" s="61"/>
      <c r="M85" s="199" t="s">
        <v>21</v>
      </c>
      <c r="N85" s="200" t="s">
        <v>48</v>
      </c>
      <c r="O85" s="42"/>
      <c r="P85" s="201">
        <f t="shared" ref="P85:P95" si="1">O85*H85</f>
        <v>0</v>
      </c>
      <c r="Q85" s="201">
        <v>0</v>
      </c>
      <c r="R85" s="201">
        <f t="shared" ref="R85:R95" si="2">Q85*H85</f>
        <v>0</v>
      </c>
      <c r="S85" s="201">
        <v>0</v>
      </c>
      <c r="T85" s="202">
        <f t="shared" ref="T85:T95" si="3">S85*H85</f>
        <v>0</v>
      </c>
      <c r="AR85" s="24" t="s">
        <v>641</v>
      </c>
      <c r="AT85" s="24" t="s">
        <v>189</v>
      </c>
      <c r="AU85" s="24" t="s">
        <v>87</v>
      </c>
      <c r="AY85" s="24" t="s">
        <v>187</v>
      </c>
      <c r="BE85" s="203">
        <f t="shared" ref="BE85:BE95" si="4">IF(N85="základní",J85,0)</f>
        <v>0</v>
      </c>
      <c r="BF85" s="203">
        <f t="shared" ref="BF85:BF95" si="5">IF(N85="snížená",J85,0)</f>
        <v>0</v>
      </c>
      <c r="BG85" s="203">
        <f t="shared" ref="BG85:BG95" si="6">IF(N85="zákl. přenesená",J85,0)</f>
        <v>0</v>
      </c>
      <c r="BH85" s="203">
        <f t="shared" ref="BH85:BH95" si="7">IF(N85="sníž. přenesená",J85,0)</f>
        <v>0</v>
      </c>
      <c r="BI85" s="203">
        <f t="shared" ref="BI85:BI95" si="8">IF(N85="nulová",J85,0)</f>
        <v>0</v>
      </c>
      <c r="BJ85" s="24" t="s">
        <v>85</v>
      </c>
      <c r="BK85" s="203">
        <f t="shared" ref="BK85:BK95" si="9">ROUND(I85*H85,2)</f>
        <v>0</v>
      </c>
      <c r="BL85" s="24" t="s">
        <v>641</v>
      </c>
      <c r="BM85" s="24" t="s">
        <v>3121</v>
      </c>
    </row>
    <row r="86" spans="2:65" s="1" customFormat="1" ht="16.5" customHeight="1">
      <c r="B86" s="41"/>
      <c r="C86" s="192" t="s">
        <v>87</v>
      </c>
      <c r="D86" s="192" t="s">
        <v>189</v>
      </c>
      <c r="E86" s="193" t="s">
        <v>3122</v>
      </c>
      <c r="F86" s="194" t="s">
        <v>3123</v>
      </c>
      <c r="G86" s="195" t="s">
        <v>192</v>
      </c>
      <c r="H86" s="196">
        <v>3</v>
      </c>
      <c r="I86" s="197"/>
      <c r="J86" s="198">
        <f t="shared" si="0"/>
        <v>0</v>
      </c>
      <c r="K86" s="194" t="s">
        <v>21</v>
      </c>
      <c r="L86" s="61"/>
      <c r="M86" s="199" t="s">
        <v>21</v>
      </c>
      <c r="N86" s="200" t="s">
        <v>48</v>
      </c>
      <c r="O86" s="42"/>
      <c r="P86" s="201">
        <f t="shared" si="1"/>
        <v>0</v>
      </c>
      <c r="Q86" s="201">
        <v>0</v>
      </c>
      <c r="R86" s="201">
        <f t="shared" si="2"/>
        <v>0</v>
      </c>
      <c r="S86" s="201">
        <v>0</v>
      </c>
      <c r="T86" s="202">
        <f t="shared" si="3"/>
        <v>0</v>
      </c>
      <c r="AR86" s="24" t="s">
        <v>641</v>
      </c>
      <c r="AT86" s="24" t="s">
        <v>189</v>
      </c>
      <c r="AU86" s="24" t="s">
        <v>87</v>
      </c>
      <c r="AY86" s="24" t="s">
        <v>187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4" t="s">
        <v>85</v>
      </c>
      <c r="BK86" s="203">
        <f t="shared" si="9"/>
        <v>0</v>
      </c>
      <c r="BL86" s="24" t="s">
        <v>641</v>
      </c>
      <c r="BM86" s="24" t="s">
        <v>3124</v>
      </c>
    </row>
    <row r="87" spans="2:65" s="1" customFormat="1" ht="25.5" customHeight="1">
      <c r="B87" s="41"/>
      <c r="C87" s="192" t="s">
        <v>199</v>
      </c>
      <c r="D87" s="192" t="s">
        <v>189</v>
      </c>
      <c r="E87" s="193" t="s">
        <v>3125</v>
      </c>
      <c r="F87" s="194" t="s">
        <v>3126</v>
      </c>
      <c r="G87" s="195" t="s">
        <v>293</v>
      </c>
      <c r="H87" s="196">
        <v>149</v>
      </c>
      <c r="I87" s="197"/>
      <c r="J87" s="198">
        <f t="shared" si="0"/>
        <v>0</v>
      </c>
      <c r="K87" s="194" t="s">
        <v>21</v>
      </c>
      <c r="L87" s="61"/>
      <c r="M87" s="199" t="s">
        <v>21</v>
      </c>
      <c r="N87" s="200" t="s">
        <v>48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641</v>
      </c>
      <c r="AT87" s="24" t="s">
        <v>189</v>
      </c>
      <c r="AU87" s="24" t="s">
        <v>87</v>
      </c>
      <c r="AY87" s="24" t="s">
        <v>187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85</v>
      </c>
      <c r="BK87" s="203">
        <f t="shared" si="9"/>
        <v>0</v>
      </c>
      <c r="BL87" s="24" t="s">
        <v>641</v>
      </c>
      <c r="BM87" s="24" t="s">
        <v>3127</v>
      </c>
    </row>
    <row r="88" spans="2:65" s="1" customFormat="1" ht="25.5" customHeight="1">
      <c r="B88" s="41"/>
      <c r="C88" s="192" t="s">
        <v>194</v>
      </c>
      <c r="D88" s="192" t="s">
        <v>189</v>
      </c>
      <c r="E88" s="193" t="s">
        <v>3128</v>
      </c>
      <c r="F88" s="194" t="s">
        <v>3129</v>
      </c>
      <c r="G88" s="195" t="s">
        <v>192</v>
      </c>
      <c r="H88" s="196">
        <v>2</v>
      </c>
      <c r="I88" s="197"/>
      <c r="J88" s="198">
        <f t="shared" si="0"/>
        <v>0</v>
      </c>
      <c r="K88" s="194" t="s">
        <v>21</v>
      </c>
      <c r="L88" s="61"/>
      <c r="M88" s="199" t="s">
        <v>21</v>
      </c>
      <c r="N88" s="200" t="s">
        <v>48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641</v>
      </c>
      <c r="AT88" s="24" t="s">
        <v>189</v>
      </c>
      <c r="AU88" s="24" t="s">
        <v>87</v>
      </c>
      <c r="AY88" s="24" t="s">
        <v>187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85</v>
      </c>
      <c r="BK88" s="203">
        <f t="shared" si="9"/>
        <v>0</v>
      </c>
      <c r="BL88" s="24" t="s">
        <v>641</v>
      </c>
      <c r="BM88" s="24" t="s">
        <v>3130</v>
      </c>
    </row>
    <row r="89" spans="2:65" s="1" customFormat="1" ht="16.5" customHeight="1">
      <c r="B89" s="41"/>
      <c r="C89" s="220" t="s">
        <v>207</v>
      </c>
      <c r="D89" s="220" t="s">
        <v>511</v>
      </c>
      <c r="E89" s="221" t="s">
        <v>3131</v>
      </c>
      <c r="F89" s="222" t="s">
        <v>3132</v>
      </c>
      <c r="G89" s="223" t="s">
        <v>1450</v>
      </c>
      <c r="H89" s="224">
        <v>2</v>
      </c>
      <c r="I89" s="225"/>
      <c r="J89" s="226">
        <f t="shared" si="0"/>
        <v>0</v>
      </c>
      <c r="K89" s="222" t="s">
        <v>21</v>
      </c>
      <c r="L89" s="227"/>
      <c r="M89" s="228" t="s">
        <v>21</v>
      </c>
      <c r="N89" s="229" t="s">
        <v>48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3133</v>
      </c>
      <c r="AT89" s="24" t="s">
        <v>511</v>
      </c>
      <c r="AU89" s="24" t="s">
        <v>87</v>
      </c>
      <c r="AY89" s="24" t="s">
        <v>187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85</v>
      </c>
      <c r="BK89" s="203">
        <f t="shared" si="9"/>
        <v>0</v>
      </c>
      <c r="BL89" s="24" t="s">
        <v>641</v>
      </c>
      <c r="BM89" s="24" t="s">
        <v>3134</v>
      </c>
    </row>
    <row r="90" spans="2:65" s="1" customFormat="1" ht="16.5" customHeight="1">
      <c r="B90" s="41"/>
      <c r="C90" s="192" t="s">
        <v>211</v>
      </c>
      <c r="D90" s="192" t="s">
        <v>189</v>
      </c>
      <c r="E90" s="193" t="s">
        <v>3135</v>
      </c>
      <c r="F90" s="194" t="s">
        <v>3136</v>
      </c>
      <c r="G90" s="195" t="s">
        <v>3137</v>
      </c>
      <c r="H90" s="196">
        <v>48</v>
      </c>
      <c r="I90" s="197"/>
      <c r="J90" s="198">
        <f t="shared" si="0"/>
        <v>0</v>
      </c>
      <c r="K90" s="194" t="s">
        <v>21</v>
      </c>
      <c r="L90" s="61"/>
      <c r="M90" s="199" t="s">
        <v>21</v>
      </c>
      <c r="N90" s="200" t="s">
        <v>48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641</v>
      </c>
      <c r="AT90" s="24" t="s">
        <v>189</v>
      </c>
      <c r="AU90" s="24" t="s">
        <v>87</v>
      </c>
      <c r="AY90" s="24" t="s">
        <v>187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85</v>
      </c>
      <c r="BK90" s="203">
        <f t="shared" si="9"/>
        <v>0</v>
      </c>
      <c r="BL90" s="24" t="s">
        <v>641</v>
      </c>
      <c r="BM90" s="24" t="s">
        <v>3138</v>
      </c>
    </row>
    <row r="91" spans="2:65" s="1" customFormat="1" ht="16.5" customHeight="1">
      <c r="B91" s="41"/>
      <c r="C91" s="192" t="s">
        <v>215</v>
      </c>
      <c r="D91" s="192" t="s">
        <v>189</v>
      </c>
      <c r="E91" s="193" t="s">
        <v>3139</v>
      </c>
      <c r="F91" s="194" t="s">
        <v>3140</v>
      </c>
      <c r="G91" s="195" t="s">
        <v>3137</v>
      </c>
      <c r="H91" s="196">
        <v>48</v>
      </c>
      <c r="I91" s="197"/>
      <c r="J91" s="198">
        <f t="shared" si="0"/>
        <v>0</v>
      </c>
      <c r="K91" s="194" t="s">
        <v>21</v>
      </c>
      <c r="L91" s="61"/>
      <c r="M91" s="199" t="s">
        <v>21</v>
      </c>
      <c r="N91" s="200" t="s">
        <v>48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641</v>
      </c>
      <c r="AT91" s="24" t="s">
        <v>189</v>
      </c>
      <c r="AU91" s="24" t="s">
        <v>87</v>
      </c>
      <c r="AY91" s="24" t="s">
        <v>187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85</v>
      </c>
      <c r="BK91" s="203">
        <f t="shared" si="9"/>
        <v>0</v>
      </c>
      <c r="BL91" s="24" t="s">
        <v>641</v>
      </c>
      <c r="BM91" s="24" t="s">
        <v>3141</v>
      </c>
    </row>
    <row r="92" spans="2:65" s="1" customFormat="1" ht="16.5" customHeight="1">
      <c r="B92" s="41"/>
      <c r="C92" s="192" t="s">
        <v>219</v>
      </c>
      <c r="D92" s="192" t="s">
        <v>189</v>
      </c>
      <c r="E92" s="193" t="s">
        <v>3142</v>
      </c>
      <c r="F92" s="194" t="s">
        <v>3143</v>
      </c>
      <c r="G92" s="195" t="s">
        <v>192</v>
      </c>
      <c r="H92" s="196">
        <v>2</v>
      </c>
      <c r="I92" s="197"/>
      <c r="J92" s="198">
        <f t="shared" si="0"/>
        <v>0</v>
      </c>
      <c r="K92" s="194" t="s">
        <v>21</v>
      </c>
      <c r="L92" s="61"/>
      <c r="M92" s="199" t="s">
        <v>21</v>
      </c>
      <c r="N92" s="200" t="s">
        <v>48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641</v>
      </c>
      <c r="AT92" s="24" t="s">
        <v>189</v>
      </c>
      <c r="AU92" s="24" t="s">
        <v>87</v>
      </c>
      <c r="AY92" s="24" t="s">
        <v>187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85</v>
      </c>
      <c r="BK92" s="203">
        <f t="shared" si="9"/>
        <v>0</v>
      </c>
      <c r="BL92" s="24" t="s">
        <v>641</v>
      </c>
      <c r="BM92" s="24" t="s">
        <v>3144</v>
      </c>
    </row>
    <row r="93" spans="2:65" s="1" customFormat="1" ht="16.5" customHeight="1">
      <c r="B93" s="41"/>
      <c r="C93" s="192" t="s">
        <v>225</v>
      </c>
      <c r="D93" s="192" t="s">
        <v>189</v>
      </c>
      <c r="E93" s="193" t="s">
        <v>3145</v>
      </c>
      <c r="F93" s="194" t="s">
        <v>3146</v>
      </c>
      <c r="G93" s="195" t="s">
        <v>192</v>
      </c>
      <c r="H93" s="196">
        <v>2</v>
      </c>
      <c r="I93" s="197"/>
      <c r="J93" s="198">
        <f t="shared" si="0"/>
        <v>0</v>
      </c>
      <c r="K93" s="194" t="s">
        <v>21</v>
      </c>
      <c r="L93" s="61"/>
      <c r="M93" s="199" t="s">
        <v>21</v>
      </c>
      <c r="N93" s="200" t="s">
        <v>48</v>
      </c>
      <c r="O93" s="42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AR93" s="24" t="s">
        <v>641</v>
      </c>
      <c r="AT93" s="24" t="s">
        <v>189</v>
      </c>
      <c r="AU93" s="24" t="s">
        <v>87</v>
      </c>
      <c r="AY93" s="24" t="s">
        <v>187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85</v>
      </c>
      <c r="BK93" s="203">
        <f t="shared" si="9"/>
        <v>0</v>
      </c>
      <c r="BL93" s="24" t="s">
        <v>641</v>
      </c>
      <c r="BM93" s="24" t="s">
        <v>3147</v>
      </c>
    </row>
    <row r="94" spans="2:65" s="1" customFormat="1" ht="16.5" customHeight="1">
      <c r="B94" s="41"/>
      <c r="C94" s="192" t="s">
        <v>230</v>
      </c>
      <c r="D94" s="192" t="s">
        <v>189</v>
      </c>
      <c r="E94" s="193" t="s">
        <v>3148</v>
      </c>
      <c r="F94" s="194" t="s">
        <v>3149</v>
      </c>
      <c r="G94" s="195" t="s">
        <v>192</v>
      </c>
      <c r="H94" s="196">
        <v>2</v>
      </c>
      <c r="I94" s="197"/>
      <c r="J94" s="198">
        <f t="shared" si="0"/>
        <v>0</v>
      </c>
      <c r="K94" s="194" t="s">
        <v>21</v>
      </c>
      <c r="L94" s="61"/>
      <c r="M94" s="199" t="s">
        <v>21</v>
      </c>
      <c r="N94" s="200" t="s">
        <v>48</v>
      </c>
      <c r="O94" s="42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4" t="s">
        <v>641</v>
      </c>
      <c r="AT94" s="24" t="s">
        <v>189</v>
      </c>
      <c r="AU94" s="24" t="s">
        <v>87</v>
      </c>
      <c r="AY94" s="24" t="s">
        <v>187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4" t="s">
        <v>85</v>
      </c>
      <c r="BK94" s="203">
        <f t="shared" si="9"/>
        <v>0</v>
      </c>
      <c r="BL94" s="24" t="s">
        <v>641</v>
      </c>
      <c r="BM94" s="24" t="s">
        <v>3150</v>
      </c>
    </row>
    <row r="95" spans="2:65" s="1" customFormat="1" ht="16.5" customHeight="1">
      <c r="B95" s="41"/>
      <c r="C95" s="192" t="s">
        <v>236</v>
      </c>
      <c r="D95" s="192" t="s">
        <v>189</v>
      </c>
      <c r="E95" s="193" t="s">
        <v>3151</v>
      </c>
      <c r="F95" s="194" t="s">
        <v>3152</v>
      </c>
      <c r="G95" s="195" t="s">
        <v>2138</v>
      </c>
      <c r="H95" s="196">
        <v>1</v>
      </c>
      <c r="I95" s="197"/>
      <c r="J95" s="198">
        <f t="shared" si="0"/>
        <v>0</v>
      </c>
      <c r="K95" s="194" t="s">
        <v>21</v>
      </c>
      <c r="L95" s="61"/>
      <c r="M95" s="199" t="s">
        <v>21</v>
      </c>
      <c r="N95" s="200" t="s">
        <v>48</v>
      </c>
      <c r="O95" s="42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4" t="s">
        <v>641</v>
      </c>
      <c r="AT95" s="24" t="s">
        <v>189</v>
      </c>
      <c r="AU95" s="24" t="s">
        <v>87</v>
      </c>
      <c r="AY95" s="24" t="s">
        <v>187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4" t="s">
        <v>85</v>
      </c>
      <c r="BK95" s="203">
        <f t="shared" si="9"/>
        <v>0</v>
      </c>
      <c r="BL95" s="24" t="s">
        <v>641</v>
      </c>
      <c r="BM95" s="24" t="s">
        <v>3153</v>
      </c>
    </row>
    <row r="96" spans="2:65" s="10" customFormat="1" ht="29.85" customHeight="1">
      <c r="B96" s="176"/>
      <c r="C96" s="177"/>
      <c r="D96" s="178" t="s">
        <v>76</v>
      </c>
      <c r="E96" s="190" t="s">
        <v>2908</v>
      </c>
      <c r="F96" s="190" t="s">
        <v>2909</v>
      </c>
      <c r="G96" s="177"/>
      <c r="H96" s="177"/>
      <c r="I96" s="180"/>
      <c r="J96" s="191">
        <f>BK96</f>
        <v>0</v>
      </c>
      <c r="K96" s="177"/>
      <c r="L96" s="182"/>
      <c r="M96" s="183"/>
      <c r="N96" s="184"/>
      <c r="O96" s="184"/>
      <c r="P96" s="185">
        <f>SUM(P97:P109)</f>
        <v>0</v>
      </c>
      <c r="Q96" s="184"/>
      <c r="R96" s="185">
        <f>SUM(R97:R109)</f>
        <v>14.303794999999999</v>
      </c>
      <c r="S96" s="184"/>
      <c r="T96" s="186">
        <f>SUM(T97:T109)</f>
        <v>14.808</v>
      </c>
      <c r="AR96" s="187" t="s">
        <v>199</v>
      </c>
      <c r="AT96" s="188" t="s">
        <v>76</v>
      </c>
      <c r="AU96" s="188" t="s">
        <v>85</v>
      </c>
      <c r="AY96" s="187" t="s">
        <v>187</v>
      </c>
      <c r="BK96" s="189">
        <f>SUM(BK97:BK109)</f>
        <v>0</v>
      </c>
    </row>
    <row r="97" spans="2:65" s="1" customFormat="1" ht="25.5" customHeight="1">
      <c r="B97" s="41"/>
      <c r="C97" s="192" t="s">
        <v>240</v>
      </c>
      <c r="D97" s="192" t="s">
        <v>189</v>
      </c>
      <c r="E97" s="193" t="s">
        <v>2956</v>
      </c>
      <c r="F97" s="194" t="s">
        <v>2957</v>
      </c>
      <c r="G97" s="195" t="s">
        <v>293</v>
      </c>
      <c r="H97" s="196">
        <v>92</v>
      </c>
      <c r="I97" s="197"/>
      <c r="J97" s="198">
        <f>ROUND(I97*H97,2)</f>
        <v>0</v>
      </c>
      <c r="K97" s="194" t="s">
        <v>21</v>
      </c>
      <c r="L97" s="61"/>
      <c r="M97" s="199" t="s">
        <v>21</v>
      </c>
      <c r="N97" s="200" t="s">
        <v>48</v>
      </c>
      <c r="O97" s="42"/>
      <c r="P97" s="201">
        <f>O97*H97</f>
        <v>0</v>
      </c>
      <c r="Q97" s="201">
        <v>0.04</v>
      </c>
      <c r="R97" s="201">
        <f>Q97*H97</f>
        <v>3.68</v>
      </c>
      <c r="S97" s="201">
        <v>9.2999999999999999E-2</v>
      </c>
      <c r="T97" s="202">
        <f>S97*H97</f>
        <v>8.5559999999999992</v>
      </c>
      <c r="AR97" s="24" t="s">
        <v>641</v>
      </c>
      <c r="AT97" s="24" t="s">
        <v>189</v>
      </c>
      <c r="AU97" s="24" t="s">
        <v>87</v>
      </c>
      <c r="AY97" s="24" t="s">
        <v>187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85</v>
      </c>
      <c r="BK97" s="203">
        <f>ROUND(I97*H97,2)</f>
        <v>0</v>
      </c>
      <c r="BL97" s="24" t="s">
        <v>641</v>
      </c>
      <c r="BM97" s="24" t="s">
        <v>3154</v>
      </c>
    </row>
    <row r="98" spans="2:65" s="1" customFormat="1" ht="16.5" customHeight="1">
      <c r="B98" s="41"/>
      <c r="C98" s="220" t="s">
        <v>244</v>
      </c>
      <c r="D98" s="220" t="s">
        <v>511</v>
      </c>
      <c r="E98" s="221" t="s">
        <v>2959</v>
      </c>
      <c r="F98" s="222" t="s">
        <v>2960</v>
      </c>
      <c r="G98" s="223" t="s">
        <v>1450</v>
      </c>
      <c r="H98" s="224">
        <v>184</v>
      </c>
      <c r="I98" s="225"/>
      <c r="J98" s="226">
        <f>ROUND(I98*H98,2)</f>
        <v>0</v>
      </c>
      <c r="K98" s="222" t="s">
        <v>21</v>
      </c>
      <c r="L98" s="227"/>
      <c r="M98" s="228" t="s">
        <v>21</v>
      </c>
      <c r="N98" s="229" t="s">
        <v>48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905</v>
      </c>
      <c r="AT98" s="24" t="s">
        <v>511</v>
      </c>
      <c r="AU98" s="24" t="s">
        <v>87</v>
      </c>
      <c r="AY98" s="24" t="s">
        <v>187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85</v>
      </c>
      <c r="BK98" s="203">
        <f>ROUND(I98*H98,2)</f>
        <v>0</v>
      </c>
      <c r="BL98" s="24" t="s">
        <v>905</v>
      </c>
      <c r="BM98" s="24" t="s">
        <v>3155</v>
      </c>
    </row>
    <row r="99" spans="2:65" s="11" customFormat="1" ht="13.5">
      <c r="B99" s="204"/>
      <c r="C99" s="205"/>
      <c r="D99" s="206" t="s">
        <v>223</v>
      </c>
      <c r="E99" s="205"/>
      <c r="F99" s="208" t="s">
        <v>3156</v>
      </c>
      <c r="G99" s="205"/>
      <c r="H99" s="209">
        <v>184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223</v>
      </c>
      <c r="AU99" s="215" t="s">
        <v>87</v>
      </c>
      <c r="AV99" s="11" t="s">
        <v>87</v>
      </c>
      <c r="AW99" s="11" t="s">
        <v>6</v>
      </c>
      <c r="AX99" s="11" t="s">
        <v>85</v>
      </c>
      <c r="AY99" s="215" t="s">
        <v>187</v>
      </c>
    </row>
    <row r="100" spans="2:65" s="1" customFormat="1" ht="25.5" customHeight="1">
      <c r="B100" s="41"/>
      <c r="C100" s="192" t="s">
        <v>249</v>
      </c>
      <c r="D100" s="192" t="s">
        <v>189</v>
      </c>
      <c r="E100" s="193" t="s">
        <v>3157</v>
      </c>
      <c r="F100" s="194" t="s">
        <v>3158</v>
      </c>
      <c r="G100" s="195" t="s">
        <v>293</v>
      </c>
      <c r="H100" s="196">
        <v>9</v>
      </c>
      <c r="I100" s="197"/>
      <c r="J100" s="198">
        <f t="shared" ref="J100:J107" si="10">ROUND(I100*H100,2)</f>
        <v>0</v>
      </c>
      <c r="K100" s="194" t="s">
        <v>21</v>
      </c>
      <c r="L100" s="61"/>
      <c r="M100" s="199" t="s">
        <v>21</v>
      </c>
      <c r="N100" s="200" t="s">
        <v>48</v>
      </c>
      <c r="O100" s="42"/>
      <c r="P100" s="201">
        <f t="shared" ref="P100:P107" si="11">O100*H100</f>
        <v>0</v>
      </c>
      <c r="Q100" s="201">
        <v>0</v>
      </c>
      <c r="R100" s="201">
        <f t="shared" ref="R100:R107" si="12">Q100*H100</f>
        <v>0</v>
      </c>
      <c r="S100" s="201">
        <v>2.3E-2</v>
      </c>
      <c r="T100" s="202">
        <f t="shared" ref="T100:T107" si="13">S100*H100</f>
        <v>0.20699999999999999</v>
      </c>
      <c r="AR100" s="24" t="s">
        <v>641</v>
      </c>
      <c r="AT100" s="24" t="s">
        <v>189</v>
      </c>
      <c r="AU100" s="24" t="s">
        <v>87</v>
      </c>
      <c r="AY100" s="24" t="s">
        <v>187</v>
      </c>
      <c r="BE100" s="203">
        <f t="shared" ref="BE100:BE107" si="14">IF(N100="základní",J100,0)</f>
        <v>0</v>
      </c>
      <c r="BF100" s="203">
        <f t="shared" ref="BF100:BF107" si="15">IF(N100="snížená",J100,0)</f>
        <v>0</v>
      </c>
      <c r="BG100" s="203">
        <f t="shared" ref="BG100:BG107" si="16">IF(N100="zákl. přenesená",J100,0)</f>
        <v>0</v>
      </c>
      <c r="BH100" s="203">
        <f t="shared" ref="BH100:BH107" si="17">IF(N100="sníž. přenesená",J100,0)</f>
        <v>0</v>
      </c>
      <c r="BI100" s="203">
        <f t="shared" ref="BI100:BI107" si="18">IF(N100="nulová",J100,0)</f>
        <v>0</v>
      </c>
      <c r="BJ100" s="24" t="s">
        <v>85</v>
      </c>
      <c r="BK100" s="203">
        <f t="shared" ref="BK100:BK107" si="19">ROUND(I100*H100,2)</f>
        <v>0</v>
      </c>
      <c r="BL100" s="24" t="s">
        <v>641</v>
      </c>
      <c r="BM100" s="24" t="s">
        <v>3159</v>
      </c>
    </row>
    <row r="101" spans="2:65" s="1" customFormat="1" ht="16.5" customHeight="1">
      <c r="B101" s="41"/>
      <c r="C101" s="220" t="s">
        <v>10</v>
      </c>
      <c r="D101" s="220" t="s">
        <v>511</v>
      </c>
      <c r="E101" s="221" t="s">
        <v>3160</v>
      </c>
      <c r="F101" s="222" t="s">
        <v>3161</v>
      </c>
      <c r="G101" s="223" t="s">
        <v>293</v>
      </c>
      <c r="H101" s="224">
        <v>9</v>
      </c>
      <c r="I101" s="225"/>
      <c r="J101" s="226">
        <f t="shared" si="10"/>
        <v>0</v>
      </c>
      <c r="K101" s="222" t="s">
        <v>21</v>
      </c>
      <c r="L101" s="227"/>
      <c r="M101" s="228" t="s">
        <v>21</v>
      </c>
      <c r="N101" s="229" t="s">
        <v>48</v>
      </c>
      <c r="O101" s="42"/>
      <c r="P101" s="201">
        <f t="shared" si="11"/>
        <v>0</v>
      </c>
      <c r="Q101" s="201">
        <v>0</v>
      </c>
      <c r="R101" s="201">
        <f t="shared" si="12"/>
        <v>0</v>
      </c>
      <c r="S101" s="201">
        <v>0</v>
      </c>
      <c r="T101" s="202">
        <f t="shared" si="13"/>
        <v>0</v>
      </c>
      <c r="AR101" s="24" t="s">
        <v>905</v>
      </c>
      <c r="AT101" s="24" t="s">
        <v>511</v>
      </c>
      <c r="AU101" s="24" t="s">
        <v>87</v>
      </c>
      <c r="AY101" s="24" t="s">
        <v>187</v>
      </c>
      <c r="BE101" s="203">
        <f t="shared" si="14"/>
        <v>0</v>
      </c>
      <c r="BF101" s="203">
        <f t="shared" si="15"/>
        <v>0</v>
      </c>
      <c r="BG101" s="203">
        <f t="shared" si="16"/>
        <v>0</v>
      </c>
      <c r="BH101" s="203">
        <f t="shared" si="17"/>
        <v>0</v>
      </c>
      <c r="BI101" s="203">
        <f t="shared" si="18"/>
        <v>0</v>
      </c>
      <c r="BJ101" s="24" t="s">
        <v>85</v>
      </c>
      <c r="BK101" s="203">
        <f t="shared" si="19"/>
        <v>0</v>
      </c>
      <c r="BL101" s="24" t="s">
        <v>905</v>
      </c>
      <c r="BM101" s="24" t="s">
        <v>3162</v>
      </c>
    </row>
    <row r="102" spans="2:65" s="1" customFormat="1" ht="25.5" customHeight="1">
      <c r="B102" s="41"/>
      <c r="C102" s="192" t="s">
        <v>259</v>
      </c>
      <c r="D102" s="192" t="s">
        <v>189</v>
      </c>
      <c r="E102" s="193" t="s">
        <v>3163</v>
      </c>
      <c r="F102" s="194" t="s">
        <v>3164</v>
      </c>
      <c r="G102" s="195" t="s">
        <v>293</v>
      </c>
      <c r="H102" s="196">
        <v>46.5</v>
      </c>
      <c r="I102" s="197"/>
      <c r="J102" s="198">
        <f t="shared" si="10"/>
        <v>0</v>
      </c>
      <c r="K102" s="194" t="s">
        <v>21</v>
      </c>
      <c r="L102" s="61"/>
      <c r="M102" s="199" t="s">
        <v>21</v>
      </c>
      <c r="N102" s="200" t="s">
        <v>48</v>
      </c>
      <c r="O102" s="42"/>
      <c r="P102" s="201">
        <f t="shared" si="11"/>
        <v>0</v>
      </c>
      <c r="Q102" s="201">
        <v>0.22563</v>
      </c>
      <c r="R102" s="201">
        <f t="shared" si="12"/>
        <v>10.491795</v>
      </c>
      <c r="S102" s="201">
        <v>0.124</v>
      </c>
      <c r="T102" s="202">
        <f t="shared" si="13"/>
        <v>5.766</v>
      </c>
      <c r="AR102" s="24" t="s">
        <v>641</v>
      </c>
      <c r="AT102" s="24" t="s">
        <v>189</v>
      </c>
      <c r="AU102" s="24" t="s">
        <v>87</v>
      </c>
      <c r="AY102" s="24" t="s">
        <v>187</v>
      </c>
      <c r="BE102" s="203">
        <f t="shared" si="14"/>
        <v>0</v>
      </c>
      <c r="BF102" s="203">
        <f t="shared" si="15"/>
        <v>0</v>
      </c>
      <c r="BG102" s="203">
        <f t="shared" si="16"/>
        <v>0</v>
      </c>
      <c r="BH102" s="203">
        <f t="shared" si="17"/>
        <v>0</v>
      </c>
      <c r="BI102" s="203">
        <f t="shared" si="18"/>
        <v>0</v>
      </c>
      <c r="BJ102" s="24" t="s">
        <v>85</v>
      </c>
      <c r="BK102" s="203">
        <f t="shared" si="19"/>
        <v>0</v>
      </c>
      <c r="BL102" s="24" t="s">
        <v>641</v>
      </c>
      <c r="BM102" s="24" t="s">
        <v>3165</v>
      </c>
    </row>
    <row r="103" spans="2:65" s="1" customFormat="1" ht="16.5" customHeight="1">
      <c r="B103" s="41"/>
      <c r="C103" s="220" t="s">
        <v>264</v>
      </c>
      <c r="D103" s="220" t="s">
        <v>511</v>
      </c>
      <c r="E103" s="221" t="s">
        <v>3166</v>
      </c>
      <c r="F103" s="222" t="s">
        <v>3161</v>
      </c>
      <c r="G103" s="223" t="s">
        <v>293</v>
      </c>
      <c r="H103" s="224">
        <v>46.5</v>
      </c>
      <c r="I103" s="225"/>
      <c r="J103" s="226">
        <f t="shared" si="10"/>
        <v>0</v>
      </c>
      <c r="K103" s="222" t="s">
        <v>21</v>
      </c>
      <c r="L103" s="227"/>
      <c r="M103" s="228" t="s">
        <v>21</v>
      </c>
      <c r="N103" s="229" t="s">
        <v>48</v>
      </c>
      <c r="O103" s="42"/>
      <c r="P103" s="201">
        <f t="shared" si="11"/>
        <v>0</v>
      </c>
      <c r="Q103" s="201">
        <v>0</v>
      </c>
      <c r="R103" s="201">
        <f t="shared" si="12"/>
        <v>0</v>
      </c>
      <c r="S103" s="201">
        <v>0</v>
      </c>
      <c r="T103" s="202">
        <f t="shared" si="13"/>
        <v>0</v>
      </c>
      <c r="AR103" s="24" t="s">
        <v>905</v>
      </c>
      <c r="AT103" s="24" t="s">
        <v>511</v>
      </c>
      <c r="AU103" s="24" t="s">
        <v>87</v>
      </c>
      <c r="AY103" s="24" t="s">
        <v>187</v>
      </c>
      <c r="BE103" s="203">
        <f t="shared" si="14"/>
        <v>0</v>
      </c>
      <c r="BF103" s="203">
        <f t="shared" si="15"/>
        <v>0</v>
      </c>
      <c r="BG103" s="203">
        <f t="shared" si="16"/>
        <v>0</v>
      </c>
      <c r="BH103" s="203">
        <f t="shared" si="17"/>
        <v>0</v>
      </c>
      <c r="BI103" s="203">
        <f t="shared" si="18"/>
        <v>0</v>
      </c>
      <c r="BJ103" s="24" t="s">
        <v>85</v>
      </c>
      <c r="BK103" s="203">
        <f t="shared" si="19"/>
        <v>0</v>
      </c>
      <c r="BL103" s="24" t="s">
        <v>905</v>
      </c>
      <c r="BM103" s="24" t="s">
        <v>3167</v>
      </c>
    </row>
    <row r="104" spans="2:65" s="1" customFormat="1" ht="16.5" customHeight="1">
      <c r="B104" s="41"/>
      <c r="C104" s="220" t="s">
        <v>269</v>
      </c>
      <c r="D104" s="220" t="s">
        <v>511</v>
      </c>
      <c r="E104" s="221" t="s">
        <v>2986</v>
      </c>
      <c r="F104" s="222" t="s">
        <v>2987</v>
      </c>
      <c r="G104" s="223" t="s">
        <v>1450</v>
      </c>
      <c r="H104" s="224">
        <v>1</v>
      </c>
      <c r="I104" s="225"/>
      <c r="J104" s="226">
        <f t="shared" si="10"/>
        <v>0</v>
      </c>
      <c r="K104" s="222" t="s">
        <v>21</v>
      </c>
      <c r="L104" s="227"/>
      <c r="M104" s="228" t="s">
        <v>21</v>
      </c>
      <c r="N104" s="229" t="s">
        <v>48</v>
      </c>
      <c r="O104" s="42"/>
      <c r="P104" s="201">
        <f t="shared" si="11"/>
        <v>0</v>
      </c>
      <c r="Q104" s="201">
        <v>0</v>
      </c>
      <c r="R104" s="201">
        <f t="shared" si="12"/>
        <v>0</v>
      </c>
      <c r="S104" s="201">
        <v>0</v>
      </c>
      <c r="T104" s="202">
        <f t="shared" si="13"/>
        <v>0</v>
      </c>
      <c r="AR104" s="24" t="s">
        <v>905</v>
      </c>
      <c r="AT104" s="24" t="s">
        <v>511</v>
      </c>
      <c r="AU104" s="24" t="s">
        <v>87</v>
      </c>
      <c r="AY104" s="24" t="s">
        <v>187</v>
      </c>
      <c r="BE104" s="203">
        <f t="shared" si="14"/>
        <v>0</v>
      </c>
      <c r="BF104" s="203">
        <f t="shared" si="15"/>
        <v>0</v>
      </c>
      <c r="BG104" s="203">
        <f t="shared" si="16"/>
        <v>0</v>
      </c>
      <c r="BH104" s="203">
        <f t="shared" si="17"/>
        <v>0</v>
      </c>
      <c r="BI104" s="203">
        <f t="shared" si="18"/>
        <v>0</v>
      </c>
      <c r="BJ104" s="24" t="s">
        <v>85</v>
      </c>
      <c r="BK104" s="203">
        <f t="shared" si="19"/>
        <v>0</v>
      </c>
      <c r="BL104" s="24" t="s">
        <v>905</v>
      </c>
      <c r="BM104" s="24" t="s">
        <v>3168</v>
      </c>
    </row>
    <row r="105" spans="2:65" s="1" customFormat="1" ht="25.5" customHeight="1">
      <c r="B105" s="41"/>
      <c r="C105" s="192" t="s">
        <v>274</v>
      </c>
      <c r="D105" s="192" t="s">
        <v>189</v>
      </c>
      <c r="E105" s="193" t="s">
        <v>2989</v>
      </c>
      <c r="F105" s="194" t="s">
        <v>3169</v>
      </c>
      <c r="G105" s="195" t="s">
        <v>293</v>
      </c>
      <c r="H105" s="196">
        <v>3</v>
      </c>
      <c r="I105" s="197"/>
      <c r="J105" s="198">
        <f t="shared" si="10"/>
        <v>0</v>
      </c>
      <c r="K105" s="194" t="s">
        <v>21</v>
      </c>
      <c r="L105" s="61"/>
      <c r="M105" s="199" t="s">
        <v>21</v>
      </c>
      <c r="N105" s="200" t="s">
        <v>48</v>
      </c>
      <c r="O105" s="42"/>
      <c r="P105" s="201">
        <f t="shared" si="11"/>
        <v>0</v>
      </c>
      <c r="Q105" s="201">
        <v>4.3999999999999997E-2</v>
      </c>
      <c r="R105" s="201">
        <f t="shared" si="12"/>
        <v>0.13200000000000001</v>
      </c>
      <c r="S105" s="201">
        <v>9.2999999999999999E-2</v>
      </c>
      <c r="T105" s="202">
        <f t="shared" si="13"/>
        <v>0.27900000000000003</v>
      </c>
      <c r="AR105" s="24" t="s">
        <v>641</v>
      </c>
      <c r="AT105" s="24" t="s">
        <v>189</v>
      </c>
      <c r="AU105" s="24" t="s">
        <v>87</v>
      </c>
      <c r="AY105" s="24" t="s">
        <v>187</v>
      </c>
      <c r="BE105" s="203">
        <f t="shared" si="14"/>
        <v>0</v>
      </c>
      <c r="BF105" s="203">
        <f t="shared" si="15"/>
        <v>0</v>
      </c>
      <c r="BG105" s="203">
        <f t="shared" si="16"/>
        <v>0</v>
      </c>
      <c r="BH105" s="203">
        <f t="shared" si="17"/>
        <v>0</v>
      </c>
      <c r="BI105" s="203">
        <f t="shared" si="18"/>
        <v>0</v>
      </c>
      <c r="BJ105" s="24" t="s">
        <v>85</v>
      </c>
      <c r="BK105" s="203">
        <f t="shared" si="19"/>
        <v>0</v>
      </c>
      <c r="BL105" s="24" t="s">
        <v>641</v>
      </c>
      <c r="BM105" s="24" t="s">
        <v>3170</v>
      </c>
    </row>
    <row r="106" spans="2:65" s="1" customFormat="1" ht="16.5" customHeight="1">
      <c r="B106" s="41"/>
      <c r="C106" s="192" t="s">
        <v>279</v>
      </c>
      <c r="D106" s="192" t="s">
        <v>189</v>
      </c>
      <c r="E106" s="193" t="s">
        <v>3010</v>
      </c>
      <c r="F106" s="194" t="s">
        <v>3011</v>
      </c>
      <c r="G106" s="195" t="s">
        <v>233</v>
      </c>
      <c r="H106" s="196">
        <v>14.808</v>
      </c>
      <c r="I106" s="197"/>
      <c r="J106" s="198">
        <f t="shared" si="10"/>
        <v>0</v>
      </c>
      <c r="K106" s="194" t="s">
        <v>21</v>
      </c>
      <c r="L106" s="61"/>
      <c r="M106" s="199" t="s">
        <v>21</v>
      </c>
      <c r="N106" s="200" t="s">
        <v>48</v>
      </c>
      <c r="O106" s="42"/>
      <c r="P106" s="201">
        <f t="shared" si="11"/>
        <v>0</v>
      </c>
      <c r="Q106" s="201">
        <v>0</v>
      </c>
      <c r="R106" s="201">
        <f t="shared" si="12"/>
        <v>0</v>
      </c>
      <c r="S106" s="201">
        <v>0</v>
      </c>
      <c r="T106" s="202">
        <f t="shared" si="13"/>
        <v>0</v>
      </c>
      <c r="AR106" s="24" t="s">
        <v>641</v>
      </c>
      <c r="AT106" s="24" t="s">
        <v>189</v>
      </c>
      <c r="AU106" s="24" t="s">
        <v>87</v>
      </c>
      <c r="AY106" s="24" t="s">
        <v>187</v>
      </c>
      <c r="BE106" s="203">
        <f t="shared" si="14"/>
        <v>0</v>
      </c>
      <c r="BF106" s="203">
        <f t="shared" si="15"/>
        <v>0</v>
      </c>
      <c r="BG106" s="203">
        <f t="shared" si="16"/>
        <v>0</v>
      </c>
      <c r="BH106" s="203">
        <f t="shared" si="17"/>
        <v>0</v>
      </c>
      <c r="BI106" s="203">
        <f t="shared" si="18"/>
        <v>0</v>
      </c>
      <c r="BJ106" s="24" t="s">
        <v>85</v>
      </c>
      <c r="BK106" s="203">
        <f t="shared" si="19"/>
        <v>0</v>
      </c>
      <c r="BL106" s="24" t="s">
        <v>641</v>
      </c>
      <c r="BM106" s="24" t="s">
        <v>3171</v>
      </c>
    </row>
    <row r="107" spans="2:65" s="1" customFormat="1" ht="25.5" customHeight="1">
      <c r="B107" s="41"/>
      <c r="C107" s="192" t="s">
        <v>9</v>
      </c>
      <c r="D107" s="192" t="s">
        <v>189</v>
      </c>
      <c r="E107" s="193" t="s">
        <v>3016</v>
      </c>
      <c r="F107" s="194" t="s">
        <v>3017</v>
      </c>
      <c r="G107" s="195" t="s">
        <v>233</v>
      </c>
      <c r="H107" s="196">
        <v>296.16000000000003</v>
      </c>
      <c r="I107" s="197"/>
      <c r="J107" s="198">
        <f t="shared" si="10"/>
        <v>0</v>
      </c>
      <c r="K107" s="194" t="s">
        <v>21</v>
      </c>
      <c r="L107" s="61"/>
      <c r="M107" s="199" t="s">
        <v>21</v>
      </c>
      <c r="N107" s="200" t="s">
        <v>48</v>
      </c>
      <c r="O107" s="42"/>
      <c r="P107" s="201">
        <f t="shared" si="11"/>
        <v>0</v>
      </c>
      <c r="Q107" s="201">
        <v>0</v>
      </c>
      <c r="R107" s="201">
        <f t="shared" si="12"/>
        <v>0</v>
      </c>
      <c r="S107" s="201">
        <v>0</v>
      </c>
      <c r="T107" s="202">
        <f t="shared" si="13"/>
        <v>0</v>
      </c>
      <c r="AR107" s="24" t="s">
        <v>641</v>
      </c>
      <c r="AT107" s="24" t="s">
        <v>189</v>
      </c>
      <c r="AU107" s="24" t="s">
        <v>87</v>
      </c>
      <c r="AY107" s="24" t="s">
        <v>187</v>
      </c>
      <c r="BE107" s="203">
        <f t="shared" si="14"/>
        <v>0</v>
      </c>
      <c r="BF107" s="203">
        <f t="shared" si="15"/>
        <v>0</v>
      </c>
      <c r="BG107" s="203">
        <f t="shared" si="16"/>
        <v>0</v>
      </c>
      <c r="BH107" s="203">
        <f t="shared" si="17"/>
        <v>0</v>
      </c>
      <c r="BI107" s="203">
        <f t="shared" si="18"/>
        <v>0</v>
      </c>
      <c r="BJ107" s="24" t="s">
        <v>85</v>
      </c>
      <c r="BK107" s="203">
        <f t="shared" si="19"/>
        <v>0</v>
      </c>
      <c r="BL107" s="24" t="s">
        <v>641</v>
      </c>
      <c r="BM107" s="24" t="s">
        <v>3172</v>
      </c>
    </row>
    <row r="108" spans="2:65" s="11" customFormat="1" ht="13.5">
      <c r="B108" s="204"/>
      <c r="C108" s="205"/>
      <c r="D108" s="206" t="s">
        <v>223</v>
      </c>
      <c r="E108" s="205"/>
      <c r="F108" s="208" t="s">
        <v>3173</v>
      </c>
      <c r="G108" s="205"/>
      <c r="H108" s="209">
        <v>296.16000000000003</v>
      </c>
      <c r="I108" s="210"/>
      <c r="J108" s="205"/>
      <c r="K108" s="205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223</v>
      </c>
      <c r="AU108" s="215" t="s">
        <v>87</v>
      </c>
      <c r="AV108" s="11" t="s">
        <v>87</v>
      </c>
      <c r="AW108" s="11" t="s">
        <v>6</v>
      </c>
      <c r="AX108" s="11" t="s">
        <v>85</v>
      </c>
      <c r="AY108" s="215" t="s">
        <v>187</v>
      </c>
    </row>
    <row r="109" spans="2:65" s="1" customFormat="1" ht="16.5" customHeight="1">
      <c r="B109" s="41"/>
      <c r="C109" s="192" t="s">
        <v>286</v>
      </c>
      <c r="D109" s="192" t="s">
        <v>189</v>
      </c>
      <c r="E109" s="193" t="s">
        <v>3029</v>
      </c>
      <c r="F109" s="194" t="s">
        <v>3030</v>
      </c>
      <c r="G109" s="195" t="s">
        <v>233</v>
      </c>
      <c r="H109" s="196">
        <v>14.808</v>
      </c>
      <c r="I109" s="197"/>
      <c r="J109" s="198">
        <f>ROUND(I109*H109,2)</f>
        <v>0</v>
      </c>
      <c r="K109" s="194" t="s">
        <v>21</v>
      </c>
      <c r="L109" s="61"/>
      <c r="M109" s="199" t="s">
        <v>21</v>
      </c>
      <c r="N109" s="200" t="s">
        <v>48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641</v>
      </c>
      <c r="AT109" s="24" t="s">
        <v>189</v>
      </c>
      <c r="AU109" s="24" t="s">
        <v>87</v>
      </c>
      <c r="AY109" s="24" t="s">
        <v>187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85</v>
      </c>
      <c r="BK109" s="203">
        <f>ROUND(I109*H109,2)</f>
        <v>0</v>
      </c>
      <c r="BL109" s="24" t="s">
        <v>641</v>
      </c>
      <c r="BM109" s="24" t="s">
        <v>3174</v>
      </c>
    </row>
    <row r="110" spans="2:65" s="10" customFormat="1" ht="29.85" customHeight="1">
      <c r="B110" s="176"/>
      <c r="C110" s="177"/>
      <c r="D110" s="178" t="s">
        <v>76</v>
      </c>
      <c r="E110" s="190" t="s">
        <v>299</v>
      </c>
      <c r="F110" s="190" t="s">
        <v>300</v>
      </c>
      <c r="G110" s="177"/>
      <c r="H110" s="177"/>
      <c r="I110" s="180"/>
      <c r="J110" s="191">
        <f>BK110</f>
        <v>0</v>
      </c>
      <c r="K110" s="177"/>
      <c r="L110" s="182"/>
      <c r="M110" s="183"/>
      <c r="N110" s="184"/>
      <c r="O110" s="184"/>
      <c r="P110" s="185">
        <f>SUM(P111:P114)</f>
        <v>0</v>
      </c>
      <c r="Q110" s="184"/>
      <c r="R110" s="185">
        <f>SUM(R111:R114)</f>
        <v>0</v>
      </c>
      <c r="S110" s="184"/>
      <c r="T110" s="186">
        <f>SUM(T111:T114)</f>
        <v>0</v>
      </c>
      <c r="AR110" s="187" t="s">
        <v>85</v>
      </c>
      <c r="AT110" s="188" t="s">
        <v>76</v>
      </c>
      <c r="AU110" s="188" t="s">
        <v>85</v>
      </c>
      <c r="AY110" s="187" t="s">
        <v>187</v>
      </c>
      <c r="BK110" s="189">
        <f>SUM(BK111:BK114)</f>
        <v>0</v>
      </c>
    </row>
    <row r="111" spans="2:65" s="1" customFormat="1" ht="16.5" customHeight="1">
      <c r="B111" s="41"/>
      <c r="C111" s="192" t="s">
        <v>290</v>
      </c>
      <c r="D111" s="192" t="s">
        <v>189</v>
      </c>
      <c r="E111" s="193" t="s">
        <v>328</v>
      </c>
      <c r="F111" s="194" t="s">
        <v>329</v>
      </c>
      <c r="G111" s="195" t="s">
        <v>304</v>
      </c>
      <c r="H111" s="196">
        <v>14.808</v>
      </c>
      <c r="I111" s="197"/>
      <c r="J111" s="198">
        <f>ROUND(I111*H111,2)</f>
        <v>0</v>
      </c>
      <c r="K111" s="194" t="s">
        <v>193</v>
      </c>
      <c r="L111" s="61"/>
      <c r="M111" s="199" t="s">
        <v>21</v>
      </c>
      <c r="N111" s="200" t="s">
        <v>48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194</v>
      </c>
      <c r="AT111" s="24" t="s">
        <v>189</v>
      </c>
      <c r="AU111" s="24" t="s">
        <v>87</v>
      </c>
      <c r="AY111" s="24" t="s">
        <v>187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85</v>
      </c>
      <c r="BK111" s="203">
        <f>ROUND(I111*H111,2)</f>
        <v>0</v>
      </c>
      <c r="BL111" s="24" t="s">
        <v>194</v>
      </c>
      <c r="BM111" s="24" t="s">
        <v>3175</v>
      </c>
    </row>
    <row r="112" spans="2:65" s="11" customFormat="1" ht="13.5">
      <c r="B112" s="204"/>
      <c r="C112" s="205"/>
      <c r="D112" s="206" t="s">
        <v>223</v>
      </c>
      <c r="E112" s="207" t="s">
        <v>21</v>
      </c>
      <c r="F112" s="208" t="s">
        <v>3176</v>
      </c>
      <c r="G112" s="205"/>
      <c r="H112" s="209">
        <v>14.808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223</v>
      </c>
      <c r="AU112" s="215" t="s">
        <v>87</v>
      </c>
      <c r="AV112" s="11" t="s">
        <v>87</v>
      </c>
      <c r="AW112" s="11" t="s">
        <v>40</v>
      </c>
      <c r="AX112" s="11" t="s">
        <v>85</v>
      </c>
      <c r="AY112" s="215" t="s">
        <v>187</v>
      </c>
    </row>
    <row r="113" spans="2:65" s="1" customFormat="1" ht="16.5" customHeight="1">
      <c r="B113" s="41"/>
      <c r="C113" s="192" t="s">
        <v>295</v>
      </c>
      <c r="D113" s="192" t="s">
        <v>189</v>
      </c>
      <c r="E113" s="193" t="s">
        <v>332</v>
      </c>
      <c r="F113" s="194" t="s">
        <v>333</v>
      </c>
      <c r="G113" s="195" t="s">
        <v>304</v>
      </c>
      <c r="H113" s="196">
        <v>429.43200000000002</v>
      </c>
      <c r="I113" s="197"/>
      <c r="J113" s="198">
        <f>ROUND(I113*H113,2)</f>
        <v>0</v>
      </c>
      <c r="K113" s="194" t="s">
        <v>193</v>
      </c>
      <c r="L113" s="61"/>
      <c r="M113" s="199" t="s">
        <v>21</v>
      </c>
      <c r="N113" s="200" t="s">
        <v>48</v>
      </c>
      <c r="O113" s="42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194</v>
      </c>
      <c r="AT113" s="24" t="s">
        <v>189</v>
      </c>
      <c r="AU113" s="24" t="s">
        <v>87</v>
      </c>
      <c r="AY113" s="24" t="s">
        <v>187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85</v>
      </c>
      <c r="BK113" s="203">
        <f>ROUND(I113*H113,2)</f>
        <v>0</v>
      </c>
      <c r="BL113" s="24" t="s">
        <v>194</v>
      </c>
      <c r="BM113" s="24" t="s">
        <v>3177</v>
      </c>
    </row>
    <row r="114" spans="2:65" s="11" customFormat="1" ht="13.5">
      <c r="B114" s="204"/>
      <c r="C114" s="205"/>
      <c r="D114" s="206" t="s">
        <v>223</v>
      </c>
      <c r="E114" s="207" t="s">
        <v>21</v>
      </c>
      <c r="F114" s="208" t="s">
        <v>3178</v>
      </c>
      <c r="G114" s="205"/>
      <c r="H114" s="209">
        <v>429.43200000000002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223</v>
      </c>
      <c r="AU114" s="215" t="s">
        <v>87</v>
      </c>
      <c r="AV114" s="11" t="s">
        <v>87</v>
      </c>
      <c r="AW114" s="11" t="s">
        <v>40</v>
      </c>
      <c r="AX114" s="11" t="s">
        <v>85</v>
      </c>
      <c r="AY114" s="215" t="s">
        <v>187</v>
      </c>
    </row>
    <row r="115" spans="2:65" s="10" customFormat="1" ht="29.85" customHeight="1">
      <c r="B115" s="176"/>
      <c r="C115" s="177"/>
      <c r="D115" s="178" t="s">
        <v>76</v>
      </c>
      <c r="E115" s="190" t="s">
        <v>917</v>
      </c>
      <c r="F115" s="190" t="s">
        <v>918</v>
      </c>
      <c r="G115" s="177"/>
      <c r="H115" s="177"/>
      <c r="I115" s="180"/>
      <c r="J115" s="191">
        <f>BK115</f>
        <v>0</v>
      </c>
      <c r="K115" s="177"/>
      <c r="L115" s="182"/>
      <c r="M115" s="183"/>
      <c r="N115" s="184"/>
      <c r="O115" s="184"/>
      <c r="P115" s="185">
        <f>SUM(P116:P119)</f>
        <v>0</v>
      </c>
      <c r="Q115" s="184"/>
      <c r="R115" s="185">
        <f>SUM(R116:R119)</f>
        <v>0</v>
      </c>
      <c r="S115" s="184"/>
      <c r="T115" s="186">
        <f>SUM(T116:T119)</f>
        <v>0</v>
      </c>
      <c r="AR115" s="187" t="s">
        <v>85</v>
      </c>
      <c r="AT115" s="188" t="s">
        <v>76</v>
      </c>
      <c r="AU115" s="188" t="s">
        <v>85</v>
      </c>
      <c r="AY115" s="187" t="s">
        <v>187</v>
      </c>
      <c r="BK115" s="189">
        <f>SUM(BK116:BK119)</f>
        <v>0</v>
      </c>
    </row>
    <row r="116" spans="2:65" s="1" customFormat="1" ht="25.5" customHeight="1">
      <c r="B116" s="41"/>
      <c r="C116" s="192" t="s">
        <v>301</v>
      </c>
      <c r="D116" s="192" t="s">
        <v>189</v>
      </c>
      <c r="E116" s="193" t="s">
        <v>920</v>
      </c>
      <c r="F116" s="194" t="s">
        <v>921</v>
      </c>
      <c r="G116" s="195" t="s">
        <v>304</v>
      </c>
      <c r="H116" s="196">
        <v>14.304</v>
      </c>
      <c r="I116" s="197"/>
      <c r="J116" s="198">
        <f>ROUND(I116*H116,2)</f>
        <v>0</v>
      </c>
      <c r="K116" s="194" t="s">
        <v>193</v>
      </c>
      <c r="L116" s="61"/>
      <c r="M116" s="199" t="s">
        <v>21</v>
      </c>
      <c r="N116" s="200" t="s">
        <v>48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194</v>
      </c>
      <c r="AT116" s="24" t="s">
        <v>189</v>
      </c>
      <c r="AU116" s="24" t="s">
        <v>87</v>
      </c>
      <c r="AY116" s="24" t="s">
        <v>187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85</v>
      </c>
      <c r="BK116" s="203">
        <f>ROUND(I116*H116,2)</f>
        <v>0</v>
      </c>
      <c r="BL116" s="24" t="s">
        <v>194</v>
      </c>
      <c r="BM116" s="24" t="s">
        <v>3179</v>
      </c>
    </row>
    <row r="117" spans="2:65" s="1" customFormat="1" ht="25.5" customHeight="1">
      <c r="B117" s="41"/>
      <c r="C117" s="192" t="s">
        <v>307</v>
      </c>
      <c r="D117" s="192" t="s">
        <v>189</v>
      </c>
      <c r="E117" s="193" t="s">
        <v>924</v>
      </c>
      <c r="F117" s="194" t="s">
        <v>925</v>
      </c>
      <c r="G117" s="195" t="s">
        <v>304</v>
      </c>
      <c r="H117" s="196">
        <v>14.304</v>
      </c>
      <c r="I117" s="197"/>
      <c r="J117" s="198">
        <f>ROUND(I117*H117,2)</f>
        <v>0</v>
      </c>
      <c r="K117" s="194" t="s">
        <v>193</v>
      </c>
      <c r="L117" s="61"/>
      <c r="M117" s="199" t="s">
        <v>21</v>
      </c>
      <c r="N117" s="200" t="s">
        <v>48</v>
      </c>
      <c r="O117" s="42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194</v>
      </c>
      <c r="AT117" s="24" t="s">
        <v>189</v>
      </c>
      <c r="AU117" s="24" t="s">
        <v>87</v>
      </c>
      <c r="AY117" s="24" t="s">
        <v>187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85</v>
      </c>
      <c r="BK117" s="203">
        <f>ROUND(I117*H117,2)</f>
        <v>0</v>
      </c>
      <c r="BL117" s="24" t="s">
        <v>194</v>
      </c>
      <c r="BM117" s="24" t="s">
        <v>3180</v>
      </c>
    </row>
    <row r="118" spans="2:65" s="1" customFormat="1" ht="25.5" customHeight="1">
      <c r="B118" s="41"/>
      <c r="C118" s="192" t="s">
        <v>312</v>
      </c>
      <c r="D118" s="192" t="s">
        <v>189</v>
      </c>
      <c r="E118" s="193" t="s">
        <v>928</v>
      </c>
      <c r="F118" s="194" t="s">
        <v>3093</v>
      </c>
      <c r="G118" s="195" t="s">
        <v>304</v>
      </c>
      <c r="H118" s="196">
        <v>57.216000000000001</v>
      </c>
      <c r="I118" s="197"/>
      <c r="J118" s="198">
        <f>ROUND(I118*H118,2)</f>
        <v>0</v>
      </c>
      <c r="K118" s="194" t="s">
        <v>193</v>
      </c>
      <c r="L118" s="61"/>
      <c r="M118" s="199" t="s">
        <v>21</v>
      </c>
      <c r="N118" s="200" t="s">
        <v>48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194</v>
      </c>
      <c r="AT118" s="24" t="s">
        <v>189</v>
      </c>
      <c r="AU118" s="24" t="s">
        <v>87</v>
      </c>
      <c r="AY118" s="24" t="s">
        <v>187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85</v>
      </c>
      <c r="BK118" s="203">
        <f>ROUND(I118*H118,2)</f>
        <v>0</v>
      </c>
      <c r="BL118" s="24" t="s">
        <v>194</v>
      </c>
      <c r="BM118" s="24" t="s">
        <v>3181</v>
      </c>
    </row>
    <row r="119" spans="2:65" s="11" customFormat="1" ht="13.5">
      <c r="B119" s="204"/>
      <c r="C119" s="205"/>
      <c r="D119" s="206" t="s">
        <v>223</v>
      </c>
      <c r="E119" s="207" t="s">
        <v>21</v>
      </c>
      <c r="F119" s="208" t="s">
        <v>3182</v>
      </c>
      <c r="G119" s="205"/>
      <c r="H119" s="209">
        <v>57.216000000000001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223</v>
      </c>
      <c r="AU119" s="215" t="s">
        <v>87</v>
      </c>
      <c r="AV119" s="11" t="s">
        <v>87</v>
      </c>
      <c r="AW119" s="11" t="s">
        <v>40</v>
      </c>
      <c r="AX119" s="11" t="s">
        <v>85</v>
      </c>
      <c r="AY119" s="215" t="s">
        <v>187</v>
      </c>
    </row>
    <row r="120" spans="2:65" s="10" customFormat="1" ht="37.35" customHeight="1">
      <c r="B120" s="176"/>
      <c r="C120" s="177"/>
      <c r="D120" s="178" t="s">
        <v>76</v>
      </c>
      <c r="E120" s="179" t="s">
        <v>1004</v>
      </c>
      <c r="F120" s="179" t="s">
        <v>1005</v>
      </c>
      <c r="G120" s="177"/>
      <c r="H120" s="177"/>
      <c r="I120" s="180"/>
      <c r="J120" s="181">
        <f>BK120</f>
        <v>0</v>
      </c>
      <c r="K120" s="177"/>
      <c r="L120" s="182"/>
      <c r="M120" s="183"/>
      <c r="N120" s="184"/>
      <c r="O120" s="184"/>
      <c r="P120" s="185">
        <f>SUM(P121:P127)</f>
        <v>0</v>
      </c>
      <c r="Q120" s="184"/>
      <c r="R120" s="185">
        <f>SUM(R121:R127)</f>
        <v>0</v>
      </c>
      <c r="S120" s="184"/>
      <c r="T120" s="186">
        <f>SUM(T121:T127)</f>
        <v>0</v>
      </c>
      <c r="AR120" s="187" t="s">
        <v>194</v>
      </c>
      <c r="AT120" s="188" t="s">
        <v>76</v>
      </c>
      <c r="AU120" s="188" t="s">
        <v>77</v>
      </c>
      <c r="AY120" s="187" t="s">
        <v>187</v>
      </c>
      <c r="BK120" s="189">
        <f>SUM(BK121:BK127)</f>
        <v>0</v>
      </c>
    </row>
    <row r="121" spans="2:65" s="1" customFormat="1" ht="16.5" customHeight="1">
      <c r="B121" s="41"/>
      <c r="C121" s="220" t="s">
        <v>322</v>
      </c>
      <c r="D121" s="220" t="s">
        <v>511</v>
      </c>
      <c r="E121" s="221" t="s">
        <v>3183</v>
      </c>
      <c r="F121" s="222" t="s">
        <v>3184</v>
      </c>
      <c r="G121" s="223" t="s">
        <v>293</v>
      </c>
      <c r="H121" s="224">
        <v>156</v>
      </c>
      <c r="I121" s="225"/>
      <c r="J121" s="226">
        <f t="shared" ref="J121:J127" si="20">ROUND(I121*H121,2)</f>
        <v>0</v>
      </c>
      <c r="K121" s="222" t="s">
        <v>21</v>
      </c>
      <c r="L121" s="227"/>
      <c r="M121" s="228" t="s">
        <v>21</v>
      </c>
      <c r="N121" s="229" t="s">
        <v>48</v>
      </c>
      <c r="O121" s="42"/>
      <c r="P121" s="201">
        <f t="shared" ref="P121:P127" si="21">O121*H121</f>
        <v>0</v>
      </c>
      <c r="Q121" s="201">
        <v>0</v>
      </c>
      <c r="R121" s="201">
        <f t="shared" ref="R121:R127" si="22">Q121*H121</f>
        <v>0</v>
      </c>
      <c r="S121" s="201">
        <v>0</v>
      </c>
      <c r="T121" s="202">
        <f t="shared" ref="T121:T127" si="23">S121*H121</f>
        <v>0</v>
      </c>
      <c r="AR121" s="24" t="s">
        <v>905</v>
      </c>
      <c r="AT121" s="24" t="s">
        <v>511</v>
      </c>
      <c r="AU121" s="24" t="s">
        <v>85</v>
      </c>
      <c r="AY121" s="24" t="s">
        <v>187</v>
      </c>
      <c r="BE121" s="203">
        <f t="shared" ref="BE121:BE127" si="24">IF(N121="základní",J121,0)</f>
        <v>0</v>
      </c>
      <c r="BF121" s="203">
        <f t="shared" ref="BF121:BF127" si="25">IF(N121="snížená",J121,0)</f>
        <v>0</v>
      </c>
      <c r="BG121" s="203">
        <f t="shared" ref="BG121:BG127" si="26">IF(N121="zákl. přenesená",J121,0)</f>
        <v>0</v>
      </c>
      <c r="BH121" s="203">
        <f t="shared" ref="BH121:BH127" si="27">IF(N121="sníž. přenesená",J121,0)</f>
        <v>0</v>
      </c>
      <c r="BI121" s="203">
        <f t="shared" ref="BI121:BI127" si="28">IF(N121="nulová",J121,0)</f>
        <v>0</v>
      </c>
      <c r="BJ121" s="24" t="s">
        <v>85</v>
      </c>
      <c r="BK121" s="203">
        <f t="shared" ref="BK121:BK127" si="29">ROUND(I121*H121,2)</f>
        <v>0</v>
      </c>
      <c r="BL121" s="24" t="s">
        <v>905</v>
      </c>
      <c r="BM121" s="24" t="s">
        <v>3185</v>
      </c>
    </row>
    <row r="122" spans="2:65" s="1" customFormat="1" ht="16.5" customHeight="1">
      <c r="B122" s="41"/>
      <c r="C122" s="192" t="s">
        <v>327</v>
      </c>
      <c r="D122" s="192" t="s">
        <v>189</v>
      </c>
      <c r="E122" s="193" t="s">
        <v>3096</v>
      </c>
      <c r="F122" s="194" t="s">
        <v>3097</v>
      </c>
      <c r="G122" s="195" t="s">
        <v>1014</v>
      </c>
      <c r="H122" s="196">
        <v>1</v>
      </c>
      <c r="I122" s="197"/>
      <c r="J122" s="198">
        <f t="shared" si="20"/>
        <v>0</v>
      </c>
      <c r="K122" s="194" t="s">
        <v>21</v>
      </c>
      <c r="L122" s="61"/>
      <c r="M122" s="199" t="s">
        <v>21</v>
      </c>
      <c r="N122" s="200" t="s">
        <v>48</v>
      </c>
      <c r="O122" s="42"/>
      <c r="P122" s="201">
        <f t="shared" si="21"/>
        <v>0</v>
      </c>
      <c r="Q122" s="201">
        <v>0</v>
      </c>
      <c r="R122" s="201">
        <f t="shared" si="22"/>
        <v>0</v>
      </c>
      <c r="S122" s="201">
        <v>0</v>
      </c>
      <c r="T122" s="202">
        <f t="shared" si="23"/>
        <v>0</v>
      </c>
      <c r="AR122" s="24" t="s">
        <v>3186</v>
      </c>
      <c r="AT122" s="24" t="s">
        <v>189</v>
      </c>
      <c r="AU122" s="24" t="s">
        <v>85</v>
      </c>
      <c r="AY122" s="24" t="s">
        <v>187</v>
      </c>
      <c r="BE122" s="203">
        <f t="shared" si="24"/>
        <v>0</v>
      </c>
      <c r="BF122" s="203">
        <f t="shared" si="25"/>
        <v>0</v>
      </c>
      <c r="BG122" s="203">
        <f t="shared" si="26"/>
        <v>0</v>
      </c>
      <c r="BH122" s="203">
        <f t="shared" si="27"/>
        <v>0</v>
      </c>
      <c r="BI122" s="203">
        <f t="shared" si="28"/>
        <v>0</v>
      </c>
      <c r="BJ122" s="24" t="s">
        <v>85</v>
      </c>
      <c r="BK122" s="203">
        <f t="shared" si="29"/>
        <v>0</v>
      </c>
      <c r="BL122" s="24" t="s">
        <v>3186</v>
      </c>
      <c r="BM122" s="24" t="s">
        <v>3187</v>
      </c>
    </row>
    <row r="123" spans="2:65" s="1" customFormat="1" ht="16.5" customHeight="1">
      <c r="B123" s="41"/>
      <c r="C123" s="192" t="s">
        <v>331</v>
      </c>
      <c r="D123" s="192" t="s">
        <v>189</v>
      </c>
      <c r="E123" s="193" t="s">
        <v>3188</v>
      </c>
      <c r="F123" s="194" t="s">
        <v>3189</v>
      </c>
      <c r="G123" s="195" t="s">
        <v>2460</v>
      </c>
      <c r="H123" s="196">
        <v>1</v>
      </c>
      <c r="I123" s="197"/>
      <c r="J123" s="198">
        <f t="shared" si="20"/>
        <v>0</v>
      </c>
      <c r="K123" s="194" t="s">
        <v>21</v>
      </c>
      <c r="L123" s="61"/>
      <c r="M123" s="199" t="s">
        <v>21</v>
      </c>
      <c r="N123" s="200" t="s">
        <v>48</v>
      </c>
      <c r="O123" s="42"/>
      <c r="P123" s="201">
        <f t="shared" si="21"/>
        <v>0</v>
      </c>
      <c r="Q123" s="201">
        <v>0</v>
      </c>
      <c r="R123" s="201">
        <f t="shared" si="22"/>
        <v>0</v>
      </c>
      <c r="S123" s="201">
        <v>0</v>
      </c>
      <c r="T123" s="202">
        <f t="shared" si="23"/>
        <v>0</v>
      </c>
      <c r="AR123" s="24" t="s">
        <v>3186</v>
      </c>
      <c r="AT123" s="24" t="s">
        <v>189</v>
      </c>
      <c r="AU123" s="24" t="s">
        <v>85</v>
      </c>
      <c r="AY123" s="24" t="s">
        <v>187</v>
      </c>
      <c r="BE123" s="203">
        <f t="shared" si="24"/>
        <v>0</v>
      </c>
      <c r="BF123" s="203">
        <f t="shared" si="25"/>
        <v>0</v>
      </c>
      <c r="BG123" s="203">
        <f t="shared" si="26"/>
        <v>0</v>
      </c>
      <c r="BH123" s="203">
        <f t="shared" si="27"/>
        <v>0</v>
      </c>
      <c r="BI123" s="203">
        <f t="shared" si="28"/>
        <v>0</v>
      </c>
      <c r="BJ123" s="24" t="s">
        <v>85</v>
      </c>
      <c r="BK123" s="203">
        <f t="shared" si="29"/>
        <v>0</v>
      </c>
      <c r="BL123" s="24" t="s">
        <v>3186</v>
      </c>
      <c r="BM123" s="24" t="s">
        <v>3190</v>
      </c>
    </row>
    <row r="124" spans="2:65" s="1" customFormat="1" ht="16.5" customHeight="1">
      <c r="B124" s="41"/>
      <c r="C124" s="192" t="s">
        <v>336</v>
      </c>
      <c r="D124" s="192" t="s">
        <v>189</v>
      </c>
      <c r="E124" s="193" t="s">
        <v>3099</v>
      </c>
      <c r="F124" s="194" t="s">
        <v>3100</v>
      </c>
      <c r="G124" s="195" t="s">
        <v>2912</v>
      </c>
      <c r="H124" s="196">
        <v>0.2</v>
      </c>
      <c r="I124" s="197"/>
      <c r="J124" s="198">
        <f t="shared" si="20"/>
        <v>0</v>
      </c>
      <c r="K124" s="194" t="s">
        <v>21</v>
      </c>
      <c r="L124" s="61"/>
      <c r="M124" s="199" t="s">
        <v>21</v>
      </c>
      <c r="N124" s="200" t="s">
        <v>48</v>
      </c>
      <c r="O124" s="42"/>
      <c r="P124" s="201">
        <f t="shared" si="21"/>
        <v>0</v>
      </c>
      <c r="Q124" s="201">
        <v>0</v>
      </c>
      <c r="R124" s="201">
        <f t="shared" si="22"/>
        <v>0</v>
      </c>
      <c r="S124" s="201">
        <v>0</v>
      </c>
      <c r="T124" s="202">
        <f t="shared" si="23"/>
        <v>0</v>
      </c>
      <c r="AR124" s="24" t="s">
        <v>3186</v>
      </c>
      <c r="AT124" s="24" t="s">
        <v>189</v>
      </c>
      <c r="AU124" s="24" t="s">
        <v>85</v>
      </c>
      <c r="AY124" s="24" t="s">
        <v>187</v>
      </c>
      <c r="BE124" s="203">
        <f t="shared" si="24"/>
        <v>0</v>
      </c>
      <c r="BF124" s="203">
        <f t="shared" si="25"/>
        <v>0</v>
      </c>
      <c r="BG124" s="203">
        <f t="shared" si="26"/>
        <v>0</v>
      </c>
      <c r="BH124" s="203">
        <f t="shared" si="27"/>
        <v>0</v>
      </c>
      <c r="BI124" s="203">
        <f t="shared" si="28"/>
        <v>0</v>
      </c>
      <c r="BJ124" s="24" t="s">
        <v>85</v>
      </c>
      <c r="BK124" s="203">
        <f t="shared" si="29"/>
        <v>0</v>
      </c>
      <c r="BL124" s="24" t="s">
        <v>3186</v>
      </c>
      <c r="BM124" s="24" t="s">
        <v>3191</v>
      </c>
    </row>
    <row r="125" spans="2:65" s="1" customFormat="1" ht="25.5" customHeight="1">
      <c r="B125" s="41"/>
      <c r="C125" s="192" t="s">
        <v>340</v>
      </c>
      <c r="D125" s="192" t="s">
        <v>189</v>
      </c>
      <c r="E125" s="193" t="s">
        <v>1232</v>
      </c>
      <c r="F125" s="194" t="s">
        <v>1008</v>
      </c>
      <c r="G125" s="195" t="s">
        <v>192</v>
      </c>
      <c r="H125" s="196">
        <v>3</v>
      </c>
      <c r="I125" s="197"/>
      <c r="J125" s="198">
        <f t="shared" si="20"/>
        <v>0</v>
      </c>
      <c r="K125" s="194" t="s">
        <v>21</v>
      </c>
      <c r="L125" s="61"/>
      <c r="M125" s="199" t="s">
        <v>21</v>
      </c>
      <c r="N125" s="200" t="s">
        <v>48</v>
      </c>
      <c r="O125" s="42"/>
      <c r="P125" s="201">
        <f t="shared" si="21"/>
        <v>0</v>
      </c>
      <c r="Q125" s="201">
        <v>0</v>
      </c>
      <c r="R125" s="201">
        <f t="shared" si="22"/>
        <v>0</v>
      </c>
      <c r="S125" s="201">
        <v>0</v>
      </c>
      <c r="T125" s="202">
        <f t="shared" si="23"/>
        <v>0</v>
      </c>
      <c r="AR125" s="24" t="s">
        <v>1009</v>
      </c>
      <c r="AT125" s="24" t="s">
        <v>189</v>
      </c>
      <c r="AU125" s="24" t="s">
        <v>85</v>
      </c>
      <c r="AY125" s="24" t="s">
        <v>187</v>
      </c>
      <c r="BE125" s="203">
        <f t="shared" si="24"/>
        <v>0</v>
      </c>
      <c r="BF125" s="203">
        <f t="shared" si="25"/>
        <v>0</v>
      </c>
      <c r="BG125" s="203">
        <f t="shared" si="26"/>
        <v>0</v>
      </c>
      <c r="BH125" s="203">
        <f t="shared" si="27"/>
        <v>0</v>
      </c>
      <c r="BI125" s="203">
        <f t="shared" si="28"/>
        <v>0</v>
      </c>
      <c r="BJ125" s="24" t="s">
        <v>85</v>
      </c>
      <c r="BK125" s="203">
        <f t="shared" si="29"/>
        <v>0</v>
      </c>
      <c r="BL125" s="24" t="s">
        <v>1009</v>
      </c>
      <c r="BM125" s="24" t="s">
        <v>3192</v>
      </c>
    </row>
    <row r="126" spans="2:65" s="1" customFormat="1" ht="16.5" customHeight="1">
      <c r="B126" s="41"/>
      <c r="C126" s="192" t="s">
        <v>344</v>
      </c>
      <c r="D126" s="192" t="s">
        <v>189</v>
      </c>
      <c r="E126" s="193" t="s">
        <v>1012</v>
      </c>
      <c r="F126" s="194" t="s">
        <v>1013</v>
      </c>
      <c r="G126" s="195" t="s">
        <v>1014</v>
      </c>
      <c r="H126" s="196">
        <v>1</v>
      </c>
      <c r="I126" s="197"/>
      <c r="J126" s="198">
        <f t="shared" si="20"/>
        <v>0</v>
      </c>
      <c r="K126" s="194" t="s">
        <v>21</v>
      </c>
      <c r="L126" s="61"/>
      <c r="M126" s="199" t="s">
        <v>21</v>
      </c>
      <c r="N126" s="200" t="s">
        <v>48</v>
      </c>
      <c r="O126" s="42"/>
      <c r="P126" s="201">
        <f t="shared" si="21"/>
        <v>0</v>
      </c>
      <c r="Q126" s="201">
        <v>0</v>
      </c>
      <c r="R126" s="201">
        <f t="shared" si="22"/>
        <v>0</v>
      </c>
      <c r="S126" s="201">
        <v>0</v>
      </c>
      <c r="T126" s="202">
        <f t="shared" si="23"/>
        <v>0</v>
      </c>
      <c r="AR126" s="24" t="s">
        <v>1009</v>
      </c>
      <c r="AT126" s="24" t="s">
        <v>189</v>
      </c>
      <c r="AU126" s="24" t="s">
        <v>85</v>
      </c>
      <c r="AY126" s="24" t="s">
        <v>187</v>
      </c>
      <c r="BE126" s="203">
        <f t="shared" si="24"/>
        <v>0</v>
      </c>
      <c r="BF126" s="203">
        <f t="shared" si="25"/>
        <v>0</v>
      </c>
      <c r="BG126" s="203">
        <f t="shared" si="26"/>
        <v>0</v>
      </c>
      <c r="BH126" s="203">
        <f t="shared" si="27"/>
        <v>0</v>
      </c>
      <c r="BI126" s="203">
        <f t="shared" si="28"/>
        <v>0</v>
      </c>
      <c r="BJ126" s="24" t="s">
        <v>85</v>
      </c>
      <c r="BK126" s="203">
        <f t="shared" si="29"/>
        <v>0</v>
      </c>
      <c r="BL126" s="24" t="s">
        <v>1009</v>
      </c>
      <c r="BM126" s="24" t="s">
        <v>3193</v>
      </c>
    </row>
    <row r="127" spans="2:65" s="1" customFormat="1" ht="25.5" customHeight="1">
      <c r="B127" s="41"/>
      <c r="C127" s="192" t="s">
        <v>353</v>
      </c>
      <c r="D127" s="192" t="s">
        <v>189</v>
      </c>
      <c r="E127" s="193" t="s">
        <v>1021</v>
      </c>
      <c r="F127" s="194" t="s">
        <v>1022</v>
      </c>
      <c r="G127" s="195" t="s">
        <v>1014</v>
      </c>
      <c r="H127" s="196">
        <v>1</v>
      </c>
      <c r="I127" s="197"/>
      <c r="J127" s="198">
        <f t="shared" si="20"/>
        <v>0</v>
      </c>
      <c r="K127" s="194" t="s">
        <v>21</v>
      </c>
      <c r="L127" s="61"/>
      <c r="M127" s="199" t="s">
        <v>21</v>
      </c>
      <c r="N127" s="216" t="s">
        <v>48</v>
      </c>
      <c r="O127" s="217"/>
      <c r="P127" s="218">
        <f t="shared" si="21"/>
        <v>0</v>
      </c>
      <c r="Q127" s="218">
        <v>0</v>
      </c>
      <c r="R127" s="218">
        <f t="shared" si="22"/>
        <v>0</v>
      </c>
      <c r="S127" s="218">
        <v>0</v>
      </c>
      <c r="T127" s="219">
        <f t="shared" si="23"/>
        <v>0</v>
      </c>
      <c r="AR127" s="24" t="s">
        <v>1009</v>
      </c>
      <c r="AT127" s="24" t="s">
        <v>189</v>
      </c>
      <c r="AU127" s="24" t="s">
        <v>85</v>
      </c>
      <c r="AY127" s="24" t="s">
        <v>187</v>
      </c>
      <c r="BE127" s="203">
        <f t="shared" si="24"/>
        <v>0</v>
      </c>
      <c r="BF127" s="203">
        <f t="shared" si="25"/>
        <v>0</v>
      </c>
      <c r="BG127" s="203">
        <f t="shared" si="26"/>
        <v>0</v>
      </c>
      <c r="BH127" s="203">
        <f t="shared" si="27"/>
        <v>0</v>
      </c>
      <c r="BI127" s="203">
        <f t="shared" si="28"/>
        <v>0</v>
      </c>
      <c r="BJ127" s="24" t="s">
        <v>85</v>
      </c>
      <c r="BK127" s="203">
        <f t="shared" si="29"/>
        <v>0</v>
      </c>
      <c r="BL127" s="24" t="s">
        <v>1009</v>
      </c>
      <c r="BM127" s="24" t="s">
        <v>3194</v>
      </c>
    </row>
    <row r="128" spans="2:65" s="1" customFormat="1" ht="6.95" customHeight="1">
      <c r="B128" s="56"/>
      <c r="C128" s="57"/>
      <c r="D128" s="57"/>
      <c r="E128" s="57"/>
      <c r="F128" s="57"/>
      <c r="G128" s="57"/>
      <c r="H128" s="57"/>
      <c r="I128" s="139"/>
      <c r="J128" s="57"/>
      <c r="K128" s="57"/>
      <c r="L128" s="61"/>
    </row>
  </sheetData>
  <sheetProtection algorithmName="SHA-512" hashValue="Zr89cVhJstP1JKX8Cn1EdMEwZRuDdgX8rZWDsKUm+rrqFn3FCd5vCowG5xIYstbqpFERuTj+AuNDKfYm/bmT+g==" saltValue="JvH+bM5yssuK8Coga602ztqnkMSzTxv5Ix4yeE7J7h2r7wrbkPcZO1P1Li4iHM4g63YiMI91uXf0dY7GST8lxA==" spinCount="100000" sheet="1" objects="1" scenarios="1" formatColumns="0" formatRows="0" autoFilter="0"/>
  <autoFilter ref="C81:K127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135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3195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ROUND(SUM(BE81:BE120), 2)</f>
        <v>0</v>
      </c>
      <c r="G30" s="42"/>
      <c r="H30" s="42"/>
      <c r="I30" s="131">
        <v>0.21</v>
      </c>
      <c r="J30" s="130">
        <f>ROUND(ROUND((SUM(BE81:BE120)),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ROUND(SUM(BF81:BF120), 2)</f>
        <v>0</v>
      </c>
      <c r="G31" s="42"/>
      <c r="H31" s="42"/>
      <c r="I31" s="131">
        <v>0.15</v>
      </c>
      <c r="J31" s="130">
        <f>ROUND(ROUND((SUM(BF81:BF120)),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ROUND(SUM(BG81:BG120),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ROUND(SUM(BH81:BH120),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ROUND(SUM(BI81:BI120),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___407 - Přeložka kabelů TCP, a.s. (Trade Centre Praha, a.s.)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J81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164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47" s="8" customFormat="1" ht="19.899999999999999" customHeight="1">
      <c r="B58" s="156"/>
      <c r="C58" s="157"/>
      <c r="D58" s="158" t="s">
        <v>3196</v>
      </c>
      <c r="E58" s="159"/>
      <c r="F58" s="159"/>
      <c r="G58" s="159"/>
      <c r="H58" s="159"/>
      <c r="I58" s="160"/>
      <c r="J58" s="161">
        <f>J83</f>
        <v>0</v>
      </c>
      <c r="K58" s="162"/>
    </row>
    <row r="59" spans="2:47" s="8" customFormat="1" ht="19.899999999999999" customHeight="1">
      <c r="B59" s="156"/>
      <c r="C59" s="157"/>
      <c r="D59" s="158" t="s">
        <v>2350</v>
      </c>
      <c r="E59" s="159"/>
      <c r="F59" s="159"/>
      <c r="G59" s="159"/>
      <c r="H59" s="159"/>
      <c r="I59" s="160"/>
      <c r="J59" s="161">
        <f>J89</f>
        <v>0</v>
      </c>
      <c r="K59" s="162"/>
    </row>
    <row r="60" spans="2:47" s="8" customFormat="1" ht="19.899999999999999" customHeight="1">
      <c r="B60" s="156"/>
      <c r="C60" s="157"/>
      <c r="D60" s="158" t="s">
        <v>2478</v>
      </c>
      <c r="E60" s="159"/>
      <c r="F60" s="159"/>
      <c r="G60" s="159"/>
      <c r="H60" s="159"/>
      <c r="I60" s="160"/>
      <c r="J60" s="161">
        <f>J98</f>
        <v>0</v>
      </c>
      <c r="K60" s="162"/>
    </row>
    <row r="61" spans="2:47" s="8" customFormat="1" ht="19.899999999999999" customHeight="1">
      <c r="B61" s="156"/>
      <c r="C61" s="157"/>
      <c r="D61" s="158" t="s">
        <v>2352</v>
      </c>
      <c r="E61" s="159"/>
      <c r="F61" s="159"/>
      <c r="G61" s="159"/>
      <c r="H61" s="159"/>
      <c r="I61" s="160"/>
      <c r="J61" s="161">
        <f>J113</f>
        <v>0</v>
      </c>
      <c r="K61" s="162"/>
    </row>
    <row r="62" spans="2:47" s="1" customFormat="1" ht="21.75" customHeight="1">
      <c r="B62" s="41"/>
      <c r="C62" s="42"/>
      <c r="D62" s="42"/>
      <c r="E62" s="42"/>
      <c r="F62" s="42"/>
      <c r="G62" s="42"/>
      <c r="H62" s="42"/>
      <c r="I62" s="118"/>
      <c r="J62" s="42"/>
      <c r="K62" s="45"/>
    </row>
    <row r="63" spans="2:47" s="1" customFormat="1" ht="6.95" customHeight="1">
      <c r="B63" s="56"/>
      <c r="C63" s="57"/>
      <c r="D63" s="57"/>
      <c r="E63" s="57"/>
      <c r="F63" s="57"/>
      <c r="G63" s="57"/>
      <c r="H63" s="57"/>
      <c r="I63" s="139"/>
      <c r="J63" s="57"/>
      <c r="K63" s="58"/>
    </row>
    <row r="67" spans="2:20" s="1" customFormat="1" ht="6.95" customHeight="1">
      <c r="B67" s="59"/>
      <c r="C67" s="60"/>
      <c r="D67" s="60"/>
      <c r="E67" s="60"/>
      <c r="F67" s="60"/>
      <c r="G67" s="60"/>
      <c r="H67" s="60"/>
      <c r="I67" s="142"/>
      <c r="J67" s="60"/>
      <c r="K67" s="60"/>
      <c r="L67" s="61"/>
    </row>
    <row r="68" spans="2:20" s="1" customFormat="1" ht="36.950000000000003" customHeight="1">
      <c r="B68" s="41"/>
      <c r="C68" s="62" t="s">
        <v>171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20" s="1" customFormat="1" ht="6.95" customHeight="1">
      <c r="B69" s="41"/>
      <c r="C69" s="63"/>
      <c r="D69" s="63"/>
      <c r="E69" s="63"/>
      <c r="F69" s="63"/>
      <c r="G69" s="63"/>
      <c r="H69" s="63"/>
      <c r="I69" s="163"/>
      <c r="J69" s="63"/>
      <c r="K69" s="63"/>
      <c r="L69" s="61"/>
    </row>
    <row r="70" spans="2:20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20" s="1" customFormat="1" ht="16.5" customHeight="1">
      <c r="B71" s="41"/>
      <c r="C71" s="63"/>
      <c r="D71" s="63"/>
      <c r="E71" s="387" t="str">
        <f>E7</f>
        <v>Sdružené parkoviště Jankovcova, Praha 7</v>
      </c>
      <c r="F71" s="388"/>
      <c r="G71" s="388"/>
      <c r="H71" s="388"/>
      <c r="I71" s="163"/>
      <c r="J71" s="63"/>
      <c r="K71" s="63"/>
      <c r="L71" s="61"/>
    </row>
    <row r="72" spans="2:20" s="1" customFormat="1" ht="14.45" customHeight="1">
      <c r="B72" s="41"/>
      <c r="C72" s="65" t="s">
        <v>157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20" s="1" customFormat="1" ht="17.25" customHeight="1">
      <c r="B73" s="41"/>
      <c r="C73" s="63"/>
      <c r="D73" s="63"/>
      <c r="E73" s="362" t="str">
        <f>E9</f>
        <v>___407 - Přeložka kabelů TCP, a.s. (Trade Centre Praha, a.s.)</v>
      </c>
      <c r="F73" s="389"/>
      <c r="G73" s="389"/>
      <c r="H73" s="389"/>
      <c r="I73" s="163"/>
      <c r="J73" s="63"/>
      <c r="K73" s="63"/>
      <c r="L73" s="61"/>
    </row>
    <row r="74" spans="2:20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20" s="1" customFormat="1" ht="18" customHeight="1">
      <c r="B75" s="41"/>
      <c r="C75" s="65" t="s">
        <v>24</v>
      </c>
      <c r="D75" s="63"/>
      <c r="E75" s="63"/>
      <c r="F75" s="164" t="str">
        <f>F12</f>
        <v>Praha 7</v>
      </c>
      <c r="G75" s="63"/>
      <c r="H75" s="63"/>
      <c r="I75" s="165" t="s">
        <v>26</v>
      </c>
      <c r="J75" s="73" t="str">
        <f>IF(J12="","",J12)</f>
        <v>19. 3. 2018</v>
      </c>
      <c r="K75" s="63"/>
      <c r="L75" s="61"/>
    </row>
    <row r="76" spans="2:20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1" customFormat="1">
      <c r="B77" s="41"/>
      <c r="C77" s="65" t="s">
        <v>28</v>
      </c>
      <c r="D77" s="63"/>
      <c r="E77" s="63"/>
      <c r="F77" s="164" t="str">
        <f>E15</f>
        <v>Technická správa komunikací hl. m. Prahy, a.s.</v>
      </c>
      <c r="G77" s="63"/>
      <c r="H77" s="63"/>
      <c r="I77" s="165" t="s">
        <v>36</v>
      </c>
      <c r="J77" s="164" t="str">
        <f>E21</f>
        <v>Sinpps s.r.o.</v>
      </c>
      <c r="K77" s="63"/>
      <c r="L77" s="61"/>
    </row>
    <row r="78" spans="2:20" s="1" customFormat="1" ht="14.45" customHeight="1">
      <c r="B78" s="41"/>
      <c r="C78" s="65" t="s">
        <v>34</v>
      </c>
      <c r="D78" s="63"/>
      <c r="E78" s="63"/>
      <c r="F78" s="164" t="str">
        <f>IF(E18="","",E18)</f>
        <v/>
      </c>
      <c r="G78" s="63"/>
      <c r="H78" s="63"/>
      <c r="I78" s="163"/>
      <c r="J78" s="63"/>
      <c r="K78" s="63"/>
      <c r="L78" s="61"/>
    </row>
    <row r="79" spans="2:20" s="1" customFormat="1" ht="10.3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20" s="9" customFormat="1" ht="29.25" customHeight="1">
      <c r="B80" s="166"/>
      <c r="C80" s="167" t="s">
        <v>172</v>
      </c>
      <c r="D80" s="168" t="s">
        <v>62</v>
      </c>
      <c r="E80" s="168" t="s">
        <v>58</v>
      </c>
      <c r="F80" s="168" t="s">
        <v>173</v>
      </c>
      <c r="G80" s="168" t="s">
        <v>174</v>
      </c>
      <c r="H80" s="168" t="s">
        <v>175</v>
      </c>
      <c r="I80" s="169" t="s">
        <v>176</v>
      </c>
      <c r="J80" s="168" t="s">
        <v>161</v>
      </c>
      <c r="K80" s="170" t="s">
        <v>177</v>
      </c>
      <c r="L80" s="171"/>
      <c r="M80" s="81" t="s">
        <v>178</v>
      </c>
      <c r="N80" s="82" t="s">
        <v>47</v>
      </c>
      <c r="O80" s="82" t="s">
        <v>179</v>
      </c>
      <c r="P80" s="82" t="s">
        <v>180</v>
      </c>
      <c r="Q80" s="82" t="s">
        <v>181</v>
      </c>
      <c r="R80" s="82" t="s">
        <v>182</v>
      </c>
      <c r="S80" s="82" t="s">
        <v>183</v>
      </c>
      <c r="T80" s="83" t="s">
        <v>184</v>
      </c>
    </row>
    <row r="81" spans="2:65" s="1" customFormat="1" ht="29.25" customHeight="1">
      <c r="B81" s="41"/>
      <c r="C81" s="87" t="s">
        <v>162</v>
      </c>
      <c r="D81" s="63"/>
      <c r="E81" s="63"/>
      <c r="F81" s="63"/>
      <c r="G81" s="63"/>
      <c r="H81" s="63"/>
      <c r="I81" s="163"/>
      <c r="J81" s="172">
        <f>BK81</f>
        <v>0</v>
      </c>
      <c r="K81" s="63"/>
      <c r="L81" s="61"/>
      <c r="M81" s="84"/>
      <c r="N81" s="85"/>
      <c r="O81" s="85"/>
      <c r="P81" s="173">
        <f>P82</f>
        <v>0</v>
      </c>
      <c r="Q81" s="85"/>
      <c r="R81" s="173">
        <f>R82</f>
        <v>0</v>
      </c>
      <c r="S81" s="85"/>
      <c r="T81" s="174">
        <f>T82</f>
        <v>0</v>
      </c>
      <c r="AT81" s="24" t="s">
        <v>76</v>
      </c>
      <c r="AU81" s="24" t="s">
        <v>163</v>
      </c>
      <c r="BK81" s="175">
        <f>BK82</f>
        <v>0</v>
      </c>
    </row>
    <row r="82" spans="2:65" s="10" customFormat="1" ht="37.35" customHeight="1">
      <c r="B82" s="176"/>
      <c r="C82" s="177"/>
      <c r="D82" s="178" t="s">
        <v>76</v>
      </c>
      <c r="E82" s="179" t="s">
        <v>185</v>
      </c>
      <c r="F82" s="179" t="s">
        <v>186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P83+P89+P98+P113</f>
        <v>0</v>
      </c>
      <c r="Q82" s="184"/>
      <c r="R82" s="185">
        <f>R83+R89+R98+R113</f>
        <v>0</v>
      </c>
      <c r="S82" s="184"/>
      <c r="T82" s="186">
        <f>T83+T89+T98+T113</f>
        <v>0</v>
      </c>
      <c r="AR82" s="187" t="s">
        <v>85</v>
      </c>
      <c r="AT82" s="188" t="s">
        <v>76</v>
      </c>
      <c r="AU82" s="188" t="s">
        <v>77</v>
      </c>
      <c r="AY82" s="187" t="s">
        <v>187</v>
      </c>
      <c r="BK82" s="189">
        <f>BK83+BK89+BK98+BK113</f>
        <v>0</v>
      </c>
    </row>
    <row r="83" spans="2:65" s="10" customFormat="1" ht="19.899999999999999" customHeight="1">
      <c r="B83" s="176"/>
      <c r="C83" s="177"/>
      <c r="D83" s="178" t="s">
        <v>76</v>
      </c>
      <c r="E83" s="190" t="s">
        <v>2353</v>
      </c>
      <c r="F83" s="190" t="s">
        <v>3197</v>
      </c>
      <c r="G83" s="177"/>
      <c r="H83" s="177"/>
      <c r="I83" s="180"/>
      <c r="J83" s="191">
        <f>BK83</f>
        <v>0</v>
      </c>
      <c r="K83" s="177"/>
      <c r="L83" s="182"/>
      <c r="M83" s="183"/>
      <c r="N83" s="184"/>
      <c r="O83" s="184"/>
      <c r="P83" s="185">
        <f>SUM(P84:P88)</f>
        <v>0</v>
      </c>
      <c r="Q83" s="184"/>
      <c r="R83" s="185">
        <f>SUM(R84:R88)</f>
        <v>0</v>
      </c>
      <c r="S83" s="184"/>
      <c r="T83" s="186">
        <f>SUM(T84:T88)</f>
        <v>0</v>
      </c>
      <c r="AR83" s="187" t="s">
        <v>85</v>
      </c>
      <c r="AT83" s="188" t="s">
        <v>76</v>
      </c>
      <c r="AU83" s="188" t="s">
        <v>85</v>
      </c>
      <c r="AY83" s="187" t="s">
        <v>187</v>
      </c>
      <c r="BK83" s="189">
        <f>SUM(BK84:BK88)</f>
        <v>0</v>
      </c>
    </row>
    <row r="84" spans="2:65" s="1" customFormat="1" ht="25.5" customHeight="1">
      <c r="B84" s="41"/>
      <c r="C84" s="192" t="s">
        <v>85</v>
      </c>
      <c r="D84" s="192" t="s">
        <v>189</v>
      </c>
      <c r="E84" s="193" t="s">
        <v>3198</v>
      </c>
      <c r="F84" s="194" t="s">
        <v>3199</v>
      </c>
      <c r="G84" s="195" t="s">
        <v>293</v>
      </c>
      <c r="H84" s="196">
        <v>82</v>
      </c>
      <c r="I84" s="197"/>
      <c r="J84" s="198">
        <f>ROUND(I84*H84,2)</f>
        <v>0</v>
      </c>
      <c r="K84" s="194" t="s">
        <v>21</v>
      </c>
      <c r="L84" s="61"/>
      <c r="M84" s="199" t="s">
        <v>21</v>
      </c>
      <c r="N84" s="200" t="s">
        <v>48</v>
      </c>
      <c r="O84" s="42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194</v>
      </c>
      <c r="AT84" s="24" t="s">
        <v>189</v>
      </c>
      <c r="AU84" s="24" t="s">
        <v>87</v>
      </c>
      <c r="AY84" s="24" t="s">
        <v>187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85</v>
      </c>
      <c r="BK84" s="203">
        <f>ROUND(I84*H84,2)</f>
        <v>0</v>
      </c>
      <c r="BL84" s="24" t="s">
        <v>194</v>
      </c>
      <c r="BM84" s="24" t="s">
        <v>3200</v>
      </c>
    </row>
    <row r="85" spans="2:65" s="1" customFormat="1" ht="25.5" customHeight="1">
      <c r="B85" s="41"/>
      <c r="C85" s="192" t="s">
        <v>87</v>
      </c>
      <c r="D85" s="192" t="s">
        <v>189</v>
      </c>
      <c r="E85" s="193" t="s">
        <v>3201</v>
      </c>
      <c r="F85" s="194" t="s">
        <v>3202</v>
      </c>
      <c r="G85" s="195" t="s">
        <v>293</v>
      </c>
      <c r="H85" s="196">
        <v>81</v>
      </c>
      <c r="I85" s="197"/>
      <c r="J85" s="198">
        <f>ROUND(I85*H85,2)</f>
        <v>0</v>
      </c>
      <c r="K85" s="194" t="s">
        <v>21</v>
      </c>
      <c r="L85" s="61"/>
      <c r="M85" s="199" t="s">
        <v>21</v>
      </c>
      <c r="N85" s="200" t="s">
        <v>48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194</v>
      </c>
      <c r="AT85" s="24" t="s">
        <v>189</v>
      </c>
      <c r="AU85" s="24" t="s">
        <v>87</v>
      </c>
      <c r="AY85" s="24" t="s">
        <v>187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85</v>
      </c>
      <c r="BK85" s="203">
        <f>ROUND(I85*H85,2)</f>
        <v>0</v>
      </c>
      <c r="BL85" s="24" t="s">
        <v>194</v>
      </c>
      <c r="BM85" s="24" t="s">
        <v>3203</v>
      </c>
    </row>
    <row r="86" spans="2:65" s="1" customFormat="1" ht="25.5" customHeight="1">
      <c r="B86" s="41"/>
      <c r="C86" s="192" t="s">
        <v>199</v>
      </c>
      <c r="D86" s="192" t="s">
        <v>189</v>
      </c>
      <c r="E86" s="193" t="s">
        <v>3204</v>
      </c>
      <c r="F86" s="194" t="s">
        <v>3205</v>
      </c>
      <c r="G86" s="195" t="s">
        <v>293</v>
      </c>
      <c r="H86" s="196">
        <v>78</v>
      </c>
      <c r="I86" s="197"/>
      <c r="J86" s="198">
        <f>ROUND(I86*H86,2)</f>
        <v>0</v>
      </c>
      <c r="K86" s="194" t="s">
        <v>21</v>
      </c>
      <c r="L86" s="61"/>
      <c r="M86" s="199" t="s">
        <v>21</v>
      </c>
      <c r="N86" s="200" t="s">
        <v>48</v>
      </c>
      <c r="O86" s="42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194</v>
      </c>
      <c r="AT86" s="24" t="s">
        <v>189</v>
      </c>
      <c r="AU86" s="24" t="s">
        <v>87</v>
      </c>
      <c r="AY86" s="24" t="s">
        <v>187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85</v>
      </c>
      <c r="BK86" s="203">
        <f>ROUND(I86*H86,2)</f>
        <v>0</v>
      </c>
      <c r="BL86" s="24" t="s">
        <v>194</v>
      </c>
      <c r="BM86" s="24" t="s">
        <v>3206</v>
      </c>
    </row>
    <row r="87" spans="2:65" s="1" customFormat="1" ht="25.5" customHeight="1">
      <c r="B87" s="41"/>
      <c r="C87" s="192" t="s">
        <v>194</v>
      </c>
      <c r="D87" s="192" t="s">
        <v>189</v>
      </c>
      <c r="E87" s="193" t="s">
        <v>3207</v>
      </c>
      <c r="F87" s="194" t="s">
        <v>3208</v>
      </c>
      <c r="G87" s="195" t="s">
        <v>293</v>
      </c>
      <c r="H87" s="196">
        <v>75</v>
      </c>
      <c r="I87" s="197"/>
      <c r="J87" s="198">
        <f>ROUND(I87*H87,2)</f>
        <v>0</v>
      </c>
      <c r="K87" s="194" t="s">
        <v>21</v>
      </c>
      <c r="L87" s="61"/>
      <c r="M87" s="199" t="s">
        <v>21</v>
      </c>
      <c r="N87" s="200" t="s">
        <v>48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194</v>
      </c>
      <c r="AT87" s="24" t="s">
        <v>189</v>
      </c>
      <c r="AU87" s="24" t="s">
        <v>87</v>
      </c>
      <c r="AY87" s="24" t="s">
        <v>187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85</v>
      </c>
      <c r="BK87" s="203">
        <f>ROUND(I87*H87,2)</f>
        <v>0</v>
      </c>
      <c r="BL87" s="24" t="s">
        <v>194</v>
      </c>
      <c r="BM87" s="24" t="s">
        <v>3209</v>
      </c>
    </row>
    <row r="88" spans="2:65" s="1" customFormat="1" ht="16.5" customHeight="1">
      <c r="B88" s="41"/>
      <c r="C88" s="192" t="s">
        <v>207</v>
      </c>
      <c r="D88" s="192" t="s">
        <v>189</v>
      </c>
      <c r="E88" s="193" t="s">
        <v>3210</v>
      </c>
      <c r="F88" s="194" t="s">
        <v>3211</v>
      </c>
      <c r="G88" s="195" t="s">
        <v>293</v>
      </c>
      <c r="H88" s="196">
        <v>82</v>
      </c>
      <c r="I88" s="197"/>
      <c r="J88" s="198">
        <f>ROUND(I88*H88,2)</f>
        <v>0</v>
      </c>
      <c r="K88" s="194" t="s">
        <v>21</v>
      </c>
      <c r="L88" s="61"/>
      <c r="M88" s="199" t="s">
        <v>21</v>
      </c>
      <c r="N88" s="200" t="s">
        <v>48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194</v>
      </c>
      <c r="AT88" s="24" t="s">
        <v>189</v>
      </c>
      <c r="AU88" s="24" t="s">
        <v>87</v>
      </c>
      <c r="AY88" s="24" t="s">
        <v>187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85</v>
      </c>
      <c r="BK88" s="203">
        <f>ROUND(I88*H88,2)</f>
        <v>0</v>
      </c>
      <c r="BL88" s="24" t="s">
        <v>194</v>
      </c>
      <c r="BM88" s="24" t="s">
        <v>3212</v>
      </c>
    </row>
    <row r="89" spans="2:65" s="10" customFormat="1" ht="29.85" customHeight="1">
      <c r="B89" s="176"/>
      <c r="C89" s="177"/>
      <c r="D89" s="178" t="s">
        <v>76</v>
      </c>
      <c r="E89" s="190" t="s">
        <v>2361</v>
      </c>
      <c r="F89" s="190" t="s">
        <v>2362</v>
      </c>
      <c r="G89" s="177"/>
      <c r="H89" s="177"/>
      <c r="I89" s="180"/>
      <c r="J89" s="191">
        <f>BK89</f>
        <v>0</v>
      </c>
      <c r="K89" s="177"/>
      <c r="L89" s="182"/>
      <c r="M89" s="183"/>
      <c r="N89" s="184"/>
      <c r="O89" s="184"/>
      <c r="P89" s="185">
        <f>SUM(P90:P97)</f>
        <v>0</v>
      </c>
      <c r="Q89" s="184"/>
      <c r="R89" s="185">
        <f>SUM(R90:R97)</f>
        <v>0</v>
      </c>
      <c r="S89" s="184"/>
      <c r="T89" s="186">
        <f>SUM(T90:T97)</f>
        <v>0</v>
      </c>
      <c r="AR89" s="187" t="s">
        <v>85</v>
      </c>
      <c r="AT89" s="188" t="s">
        <v>76</v>
      </c>
      <c r="AU89" s="188" t="s">
        <v>85</v>
      </c>
      <c r="AY89" s="187" t="s">
        <v>187</v>
      </c>
      <c r="BK89" s="189">
        <f>SUM(BK90:BK97)</f>
        <v>0</v>
      </c>
    </row>
    <row r="90" spans="2:65" s="1" customFormat="1" ht="25.5" customHeight="1">
      <c r="B90" s="41"/>
      <c r="C90" s="192" t="s">
        <v>211</v>
      </c>
      <c r="D90" s="192" t="s">
        <v>189</v>
      </c>
      <c r="E90" s="193" t="s">
        <v>2363</v>
      </c>
      <c r="F90" s="194" t="s">
        <v>2364</v>
      </c>
      <c r="G90" s="195" t="s">
        <v>202</v>
      </c>
      <c r="H90" s="196">
        <v>5</v>
      </c>
      <c r="I90" s="197"/>
      <c r="J90" s="198">
        <f t="shared" ref="J90:J97" si="0">ROUND(I90*H90,2)</f>
        <v>0</v>
      </c>
      <c r="K90" s="194" t="s">
        <v>21</v>
      </c>
      <c r="L90" s="61"/>
      <c r="M90" s="199" t="s">
        <v>21</v>
      </c>
      <c r="N90" s="200" t="s">
        <v>48</v>
      </c>
      <c r="O90" s="42"/>
      <c r="P90" s="201">
        <f t="shared" ref="P90:P97" si="1">O90*H90</f>
        <v>0</v>
      </c>
      <c r="Q90" s="201">
        <v>0</v>
      </c>
      <c r="R90" s="201">
        <f t="shared" ref="R90:R97" si="2">Q90*H90</f>
        <v>0</v>
      </c>
      <c r="S90" s="201">
        <v>0</v>
      </c>
      <c r="T90" s="202">
        <f t="shared" ref="T90:T97" si="3">S90*H90</f>
        <v>0</v>
      </c>
      <c r="AR90" s="24" t="s">
        <v>194</v>
      </c>
      <c r="AT90" s="24" t="s">
        <v>189</v>
      </c>
      <c r="AU90" s="24" t="s">
        <v>87</v>
      </c>
      <c r="AY90" s="24" t="s">
        <v>187</v>
      </c>
      <c r="BE90" s="203">
        <f t="shared" ref="BE90:BE97" si="4">IF(N90="základní",J90,0)</f>
        <v>0</v>
      </c>
      <c r="BF90" s="203">
        <f t="shared" ref="BF90:BF97" si="5">IF(N90="snížená",J90,0)</f>
        <v>0</v>
      </c>
      <c r="BG90" s="203">
        <f t="shared" ref="BG90:BG97" si="6">IF(N90="zákl. přenesená",J90,0)</f>
        <v>0</v>
      </c>
      <c r="BH90" s="203">
        <f t="shared" ref="BH90:BH97" si="7">IF(N90="sníž. přenesená",J90,0)</f>
        <v>0</v>
      </c>
      <c r="BI90" s="203">
        <f t="shared" ref="BI90:BI97" si="8">IF(N90="nulová",J90,0)</f>
        <v>0</v>
      </c>
      <c r="BJ90" s="24" t="s">
        <v>85</v>
      </c>
      <c r="BK90" s="203">
        <f t="shared" ref="BK90:BK97" si="9">ROUND(I90*H90,2)</f>
        <v>0</v>
      </c>
      <c r="BL90" s="24" t="s">
        <v>194</v>
      </c>
      <c r="BM90" s="24" t="s">
        <v>3213</v>
      </c>
    </row>
    <row r="91" spans="2:65" s="1" customFormat="1" ht="25.5" customHeight="1">
      <c r="B91" s="41"/>
      <c r="C91" s="192" t="s">
        <v>215</v>
      </c>
      <c r="D91" s="192" t="s">
        <v>189</v>
      </c>
      <c r="E91" s="193" t="s">
        <v>2366</v>
      </c>
      <c r="F91" s="194" t="s">
        <v>2367</v>
      </c>
      <c r="G91" s="195" t="s">
        <v>202</v>
      </c>
      <c r="H91" s="196">
        <v>5</v>
      </c>
      <c r="I91" s="197"/>
      <c r="J91" s="198">
        <f t="shared" si="0"/>
        <v>0</v>
      </c>
      <c r="K91" s="194" t="s">
        <v>21</v>
      </c>
      <c r="L91" s="61"/>
      <c r="M91" s="199" t="s">
        <v>21</v>
      </c>
      <c r="N91" s="200" t="s">
        <v>48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194</v>
      </c>
      <c r="AT91" s="24" t="s">
        <v>189</v>
      </c>
      <c r="AU91" s="24" t="s">
        <v>87</v>
      </c>
      <c r="AY91" s="24" t="s">
        <v>187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85</v>
      </c>
      <c r="BK91" s="203">
        <f t="shared" si="9"/>
        <v>0</v>
      </c>
      <c r="BL91" s="24" t="s">
        <v>194</v>
      </c>
      <c r="BM91" s="24" t="s">
        <v>3214</v>
      </c>
    </row>
    <row r="92" spans="2:65" s="1" customFormat="1" ht="16.5" customHeight="1">
      <c r="B92" s="41"/>
      <c r="C92" s="192" t="s">
        <v>219</v>
      </c>
      <c r="D92" s="192" t="s">
        <v>189</v>
      </c>
      <c r="E92" s="193" t="s">
        <v>2369</v>
      </c>
      <c r="F92" s="194" t="s">
        <v>2370</v>
      </c>
      <c r="G92" s="195" t="s">
        <v>293</v>
      </c>
      <c r="H92" s="196">
        <v>61</v>
      </c>
      <c r="I92" s="197"/>
      <c r="J92" s="198">
        <f t="shared" si="0"/>
        <v>0</v>
      </c>
      <c r="K92" s="194" t="s">
        <v>21</v>
      </c>
      <c r="L92" s="61"/>
      <c r="M92" s="199" t="s">
        <v>21</v>
      </c>
      <c r="N92" s="200" t="s">
        <v>48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194</v>
      </c>
      <c r="AT92" s="24" t="s">
        <v>189</v>
      </c>
      <c r="AU92" s="24" t="s">
        <v>87</v>
      </c>
      <c r="AY92" s="24" t="s">
        <v>187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85</v>
      </c>
      <c r="BK92" s="203">
        <f t="shared" si="9"/>
        <v>0</v>
      </c>
      <c r="BL92" s="24" t="s">
        <v>194</v>
      </c>
      <c r="BM92" s="24" t="s">
        <v>3215</v>
      </c>
    </row>
    <row r="93" spans="2:65" s="1" customFormat="1" ht="16.5" customHeight="1">
      <c r="B93" s="41"/>
      <c r="C93" s="192" t="s">
        <v>225</v>
      </c>
      <c r="D93" s="192" t="s">
        <v>189</v>
      </c>
      <c r="E93" s="193" t="s">
        <v>2372</v>
      </c>
      <c r="F93" s="194" t="s">
        <v>2373</v>
      </c>
      <c r="G93" s="195" t="s">
        <v>293</v>
      </c>
      <c r="H93" s="196">
        <v>10</v>
      </c>
      <c r="I93" s="197"/>
      <c r="J93" s="198">
        <f t="shared" si="0"/>
        <v>0</v>
      </c>
      <c r="K93" s="194" t="s">
        <v>21</v>
      </c>
      <c r="L93" s="61"/>
      <c r="M93" s="199" t="s">
        <v>21</v>
      </c>
      <c r="N93" s="200" t="s">
        <v>48</v>
      </c>
      <c r="O93" s="42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AR93" s="24" t="s">
        <v>194</v>
      </c>
      <c r="AT93" s="24" t="s">
        <v>189</v>
      </c>
      <c r="AU93" s="24" t="s">
        <v>87</v>
      </c>
      <c r="AY93" s="24" t="s">
        <v>187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85</v>
      </c>
      <c r="BK93" s="203">
        <f t="shared" si="9"/>
        <v>0</v>
      </c>
      <c r="BL93" s="24" t="s">
        <v>194</v>
      </c>
      <c r="BM93" s="24" t="s">
        <v>3216</v>
      </c>
    </row>
    <row r="94" spans="2:65" s="1" customFormat="1" ht="25.5" customHeight="1">
      <c r="B94" s="41"/>
      <c r="C94" s="192" t="s">
        <v>230</v>
      </c>
      <c r="D94" s="192" t="s">
        <v>189</v>
      </c>
      <c r="E94" s="193" t="s">
        <v>2375</v>
      </c>
      <c r="F94" s="194" t="s">
        <v>2376</v>
      </c>
      <c r="G94" s="195" t="s">
        <v>293</v>
      </c>
      <c r="H94" s="196">
        <v>71</v>
      </c>
      <c r="I94" s="197"/>
      <c r="J94" s="198">
        <f t="shared" si="0"/>
        <v>0</v>
      </c>
      <c r="K94" s="194" t="s">
        <v>21</v>
      </c>
      <c r="L94" s="61"/>
      <c r="M94" s="199" t="s">
        <v>21</v>
      </c>
      <c r="N94" s="200" t="s">
        <v>48</v>
      </c>
      <c r="O94" s="42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4" t="s">
        <v>194</v>
      </c>
      <c r="AT94" s="24" t="s">
        <v>189</v>
      </c>
      <c r="AU94" s="24" t="s">
        <v>87</v>
      </c>
      <c r="AY94" s="24" t="s">
        <v>187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4" t="s">
        <v>85</v>
      </c>
      <c r="BK94" s="203">
        <f t="shared" si="9"/>
        <v>0</v>
      </c>
      <c r="BL94" s="24" t="s">
        <v>194</v>
      </c>
      <c r="BM94" s="24" t="s">
        <v>3217</v>
      </c>
    </row>
    <row r="95" spans="2:65" s="1" customFormat="1" ht="16.5" customHeight="1">
      <c r="B95" s="41"/>
      <c r="C95" s="192" t="s">
        <v>236</v>
      </c>
      <c r="D95" s="192" t="s">
        <v>189</v>
      </c>
      <c r="E95" s="193" t="s">
        <v>2387</v>
      </c>
      <c r="F95" s="194" t="s">
        <v>2388</v>
      </c>
      <c r="G95" s="195" t="s">
        <v>233</v>
      </c>
      <c r="H95" s="196">
        <v>28.4</v>
      </c>
      <c r="I95" s="197"/>
      <c r="J95" s="198">
        <f t="shared" si="0"/>
        <v>0</v>
      </c>
      <c r="K95" s="194" t="s">
        <v>21</v>
      </c>
      <c r="L95" s="61"/>
      <c r="M95" s="199" t="s">
        <v>21</v>
      </c>
      <c r="N95" s="200" t="s">
        <v>48</v>
      </c>
      <c r="O95" s="42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4" t="s">
        <v>194</v>
      </c>
      <c r="AT95" s="24" t="s">
        <v>189</v>
      </c>
      <c r="AU95" s="24" t="s">
        <v>87</v>
      </c>
      <c r="AY95" s="24" t="s">
        <v>187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4" t="s">
        <v>85</v>
      </c>
      <c r="BK95" s="203">
        <f t="shared" si="9"/>
        <v>0</v>
      </c>
      <c r="BL95" s="24" t="s">
        <v>194</v>
      </c>
      <c r="BM95" s="24" t="s">
        <v>3218</v>
      </c>
    </row>
    <row r="96" spans="2:65" s="1" customFormat="1" ht="16.5" customHeight="1">
      <c r="B96" s="41"/>
      <c r="C96" s="192" t="s">
        <v>240</v>
      </c>
      <c r="D96" s="192" t="s">
        <v>189</v>
      </c>
      <c r="E96" s="193" t="s">
        <v>2390</v>
      </c>
      <c r="F96" s="194" t="s">
        <v>2391</v>
      </c>
      <c r="G96" s="195" t="s">
        <v>293</v>
      </c>
      <c r="H96" s="196">
        <v>10</v>
      </c>
      <c r="I96" s="197"/>
      <c r="J96" s="198">
        <f t="shared" si="0"/>
        <v>0</v>
      </c>
      <c r="K96" s="194" t="s">
        <v>21</v>
      </c>
      <c r="L96" s="61"/>
      <c r="M96" s="199" t="s">
        <v>21</v>
      </c>
      <c r="N96" s="200" t="s">
        <v>48</v>
      </c>
      <c r="O96" s="42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4" t="s">
        <v>194</v>
      </c>
      <c r="AT96" s="24" t="s">
        <v>189</v>
      </c>
      <c r="AU96" s="24" t="s">
        <v>87</v>
      </c>
      <c r="AY96" s="24" t="s">
        <v>187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4" t="s">
        <v>85</v>
      </c>
      <c r="BK96" s="203">
        <f t="shared" si="9"/>
        <v>0</v>
      </c>
      <c r="BL96" s="24" t="s">
        <v>194</v>
      </c>
      <c r="BM96" s="24" t="s">
        <v>3219</v>
      </c>
    </row>
    <row r="97" spans="2:65" s="1" customFormat="1" ht="16.5" customHeight="1">
      <c r="B97" s="41"/>
      <c r="C97" s="192" t="s">
        <v>244</v>
      </c>
      <c r="D97" s="192" t="s">
        <v>189</v>
      </c>
      <c r="E97" s="193" t="s">
        <v>2393</v>
      </c>
      <c r="F97" s="194" t="s">
        <v>2394</v>
      </c>
      <c r="G97" s="195" t="s">
        <v>293</v>
      </c>
      <c r="H97" s="196">
        <v>10</v>
      </c>
      <c r="I97" s="197"/>
      <c r="J97" s="198">
        <f t="shared" si="0"/>
        <v>0</v>
      </c>
      <c r="K97" s="194" t="s">
        <v>21</v>
      </c>
      <c r="L97" s="61"/>
      <c r="M97" s="199" t="s">
        <v>21</v>
      </c>
      <c r="N97" s="200" t="s">
        <v>48</v>
      </c>
      <c r="O97" s="42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4" t="s">
        <v>194</v>
      </c>
      <c r="AT97" s="24" t="s">
        <v>189</v>
      </c>
      <c r="AU97" s="24" t="s">
        <v>87</v>
      </c>
      <c r="AY97" s="24" t="s">
        <v>187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4" t="s">
        <v>85</v>
      </c>
      <c r="BK97" s="203">
        <f t="shared" si="9"/>
        <v>0</v>
      </c>
      <c r="BL97" s="24" t="s">
        <v>194</v>
      </c>
      <c r="BM97" s="24" t="s">
        <v>3220</v>
      </c>
    </row>
    <row r="98" spans="2:65" s="10" customFormat="1" ht="29.85" customHeight="1">
      <c r="B98" s="176"/>
      <c r="C98" s="177"/>
      <c r="D98" s="178" t="s">
        <v>76</v>
      </c>
      <c r="E98" s="190" t="s">
        <v>2396</v>
      </c>
      <c r="F98" s="190" t="s">
        <v>2508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SUM(P99:P112)</f>
        <v>0</v>
      </c>
      <c r="Q98" s="184"/>
      <c r="R98" s="185">
        <f>SUM(R99:R112)</f>
        <v>0</v>
      </c>
      <c r="S98" s="184"/>
      <c r="T98" s="186">
        <f>SUM(T99:T112)</f>
        <v>0</v>
      </c>
      <c r="AR98" s="187" t="s">
        <v>85</v>
      </c>
      <c r="AT98" s="188" t="s">
        <v>76</v>
      </c>
      <c r="AU98" s="188" t="s">
        <v>85</v>
      </c>
      <c r="AY98" s="187" t="s">
        <v>187</v>
      </c>
      <c r="BK98" s="189">
        <f>SUM(BK99:BK112)</f>
        <v>0</v>
      </c>
    </row>
    <row r="99" spans="2:65" s="1" customFormat="1" ht="16.5" customHeight="1">
      <c r="B99" s="41"/>
      <c r="C99" s="192" t="s">
        <v>249</v>
      </c>
      <c r="D99" s="192" t="s">
        <v>189</v>
      </c>
      <c r="E99" s="193" t="s">
        <v>3221</v>
      </c>
      <c r="F99" s="194" t="s">
        <v>3222</v>
      </c>
      <c r="G99" s="195" t="s">
        <v>1450</v>
      </c>
      <c r="H99" s="196">
        <v>1</v>
      </c>
      <c r="I99" s="197"/>
      <c r="J99" s="198">
        <f t="shared" ref="J99:J112" si="10">ROUND(I99*H99,2)</f>
        <v>0</v>
      </c>
      <c r="K99" s="194" t="s">
        <v>21</v>
      </c>
      <c r="L99" s="61"/>
      <c r="M99" s="199" t="s">
        <v>21</v>
      </c>
      <c r="N99" s="200" t="s">
        <v>48</v>
      </c>
      <c r="O99" s="42"/>
      <c r="P99" s="201">
        <f t="shared" ref="P99:P112" si="11">O99*H99</f>
        <v>0</v>
      </c>
      <c r="Q99" s="201">
        <v>0</v>
      </c>
      <c r="R99" s="201">
        <f t="shared" ref="R99:R112" si="12">Q99*H99</f>
        <v>0</v>
      </c>
      <c r="S99" s="201">
        <v>0</v>
      </c>
      <c r="T99" s="202">
        <f t="shared" ref="T99:T112" si="13">S99*H99</f>
        <v>0</v>
      </c>
      <c r="AR99" s="24" t="s">
        <v>194</v>
      </c>
      <c r="AT99" s="24" t="s">
        <v>189</v>
      </c>
      <c r="AU99" s="24" t="s">
        <v>87</v>
      </c>
      <c r="AY99" s="24" t="s">
        <v>187</v>
      </c>
      <c r="BE99" s="203">
        <f t="shared" ref="BE99:BE112" si="14">IF(N99="základní",J99,0)</f>
        <v>0</v>
      </c>
      <c r="BF99" s="203">
        <f t="shared" ref="BF99:BF112" si="15">IF(N99="snížená",J99,0)</f>
        <v>0</v>
      </c>
      <c r="BG99" s="203">
        <f t="shared" ref="BG99:BG112" si="16">IF(N99="zákl. přenesená",J99,0)</f>
        <v>0</v>
      </c>
      <c r="BH99" s="203">
        <f t="shared" ref="BH99:BH112" si="17">IF(N99="sníž. přenesená",J99,0)</f>
        <v>0</v>
      </c>
      <c r="BI99" s="203">
        <f t="shared" ref="BI99:BI112" si="18">IF(N99="nulová",J99,0)</f>
        <v>0</v>
      </c>
      <c r="BJ99" s="24" t="s">
        <v>85</v>
      </c>
      <c r="BK99" s="203">
        <f t="shared" ref="BK99:BK112" si="19">ROUND(I99*H99,2)</f>
        <v>0</v>
      </c>
      <c r="BL99" s="24" t="s">
        <v>194</v>
      </c>
      <c r="BM99" s="24" t="s">
        <v>3223</v>
      </c>
    </row>
    <row r="100" spans="2:65" s="1" customFormat="1" ht="16.5" customHeight="1">
      <c r="B100" s="41"/>
      <c r="C100" s="192" t="s">
        <v>10</v>
      </c>
      <c r="D100" s="192" t="s">
        <v>189</v>
      </c>
      <c r="E100" s="193" t="s">
        <v>3224</v>
      </c>
      <c r="F100" s="194" t="s">
        <v>3225</v>
      </c>
      <c r="G100" s="195" t="s">
        <v>1450</v>
      </c>
      <c r="H100" s="196">
        <v>3</v>
      </c>
      <c r="I100" s="197"/>
      <c r="J100" s="198">
        <f t="shared" si="10"/>
        <v>0</v>
      </c>
      <c r="K100" s="194" t="s">
        <v>21</v>
      </c>
      <c r="L100" s="61"/>
      <c r="M100" s="199" t="s">
        <v>21</v>
      </c>
      <c r="N100" s="200" t="s">
        <v>48</v>
      </c>
      <c r="O100" s="42"/>
      <c r="P100" s="201">
        <f t="shared" si="11"/>
        <v>0</v>
      </c>
      <c r="Q100" s="201">
        <v>0</v>
      </c>
      <c r="R100" s="201">
        <f t="shared" si="12"/>
        <v>0</v>
      </c>
      <c r="S100" s="201">
        <v>0</v>
      </c>
      <c r="T100" s="202">
        <f t="shared" si="13"/>
        <v>0</v>
      </c>
      <c r="AR100" s="24" t="s">
        <v>194</v>
      </c>
      <c r="AT100" s="24" t="s">
        <v>189</v>
      </c>
      <c r="AU100" s="24" t="s">
        <v>87</v>
      </c>
      <c r="AY100" s="24" t="s">
        <v>187</v>
      </c>
      <c r="BE100" s="203">
        <f t="shared" si="14"/>
        <v>0</v>
      </c>
      <c r="BF100" s="203">
        <f t="shared" si="15"/>
        <v>0</v>
      </c>
      <c r="BG100" s="203">
        <f t="shared" si="16"/>
        <v>0</v>
      </c>
      <c r="BH100" s="203">
        <f t="shared" si="17"/>
        <v>0</v>
      </c>
      <c r="BI100" s="203">
        <f t="shared" si="18"/>
        <v>0</v>
      </c>
      <c r="BJ100" s="24" t="s">
        <v>85</v>
      </c>
      <c r="BK100" s="203">
        <f t="shared" si="19"/>
        <v>0</v>
      </c>
      <c r="BL100" s="24" t="s">
        <v>194</v>
      </c>
      <c r="BM100" s="24" t="s">
        <v>3226</v>
      </c>
    </row>
    <row r="101" spans="2:65" s="1" customFormat="1" ht="16.5" customHeight="1">
      <c r="B101" s="41"/>
      <c r="C101" s="192" t="s">
        <v>259</v>
      </c>
      <c r="D101" s="192" t="s">
        <v>189</v>
      </c>
      <c r="E101" s="193" t="s">
        <v>3227</v>
      </c>
      <c r="F101" s="194" t="s">
        <v>3228</v>
      </c>
      <c r="G101" s="195" t="s">
        <v>293</v>
      </c>
      <c r="H101" s="196">
        <v>78</v>
      </c>
      <c r="I101" s="197"/>
      <c r="J101" s="198">
        <f t="shared" si="10"/>
        <v>0</v>
      </c>
      <c r="K101" s="194" t="s">
        <v>21</v>
      </c>
      <c r="L101" s="61"/>
      <c r="M101" s="199" t="s">
        <v>21</v>
      </c>
      <c r="N101" s="200" t="s">
        <v>48</v>
      </c>
      <c r="O101" s="42"/>
      <c r="P101" s="201">
        <f t="shared" si="11"/>
        <v>0</v>
      </c>
      <c r="Q101" s="201">
        <v>0</v>
      </c>
      <c r="R101" s="201">
        <f t="shared" si="12"/>
        <v>0</v>
      </c>
      <c r="S101" s="201">
        <v>0</v>
      </c>
      <c r="T101" s="202">
        <f t="shared" si="13"/>
        <v>0</v>
      </c>
      <c r="AR101" s="24" t="s">
        <v>194</v>
      </c>
      <c r="AT101" s="24" t="s">
        <v>189</v>
      </c>
      <c r="AU101" s="24" t="s">
        <v>87</v>
      </c>
      <c r="AY101" s="24" t="s">
        <v>187</v>
      </c>
      <c r="BE101" s="203">
        <f t="shared" si="14"/>
        <v>0</v>
      </c>
      <c r="BF101" s="203">
        <f t="shared" si="15"/>
        <v>0</v>
      </c>
      <c r="BG101" s="203">
        <f t="shared" si="16"/>
        <v>0</v>
      </c>
      <c r="BH101" s="203">
        <f t="shared" si="17"/>
        <v>0</v>
      </c>
      <c r="BI101" s="203">
        <f t="shared" si="18"/>
        <v>0</v>
      </c>
      <c r="BJ101" s="24" t="s">
        <v>85</v>
      </c>
      <c r="BK101" s="203">
        <f t="shared" si="19"/>
        <v>0</v>
      </c>
      <c r="BL101" s="24" t="s">
        <v>194</v>
      </c>
      <c r="BM101" s="24" t="s">
        <v>3229</v>
      </c>
    </row>
    <row r="102" spans="2:65" s="1" customFormat="1" ht="16.5" customHeight="1">
      <c r="B102" s="41"/>
      <c r="C102" s="192" t="s">
        <v>264</v>
      </c>
      <c r="D102" s="192" t="s">
        <v>189</v>
      </c>
      <c r="E102" s="193" t="s">
        <v>3230</v>
      </c>
      <c r="F102" s="194" t="s">
        <v>3231</v>
      </c>
      <c r="G102" s="195" t="s">
        <v>293</v>
      </c>
      <c r="H102" s="196">
        <v>71</v>
      </c>
      <c r="I102" s="197"/>
      <c r="J102" s="198">
        <f t="shared" si="10"/>
        <v>0</v>
      </c>
      <c r="K102" s="194" t="s">
        <v>21</v>
      </c>
      <c r="L102" s="61"/>
      <c r="M102" s="199" t="s">
        <v>21</v>
      </c>
      <c r="N102" s="200" t="s">
        <v>48</v>
      </c>
      <c r="O102" s="42"/>
      <c r="P102" s="201">
        <f t="shared" si="11"/>
        <v>0</v>
      </c>
      <c r="Q102" s="201">
        <v>0</v>
      </c>
      <c r="R102" s="201">
        <f t="shared" si="12"/>
        <v>0</v>
      </c>
      <c r="S102" s="201">
        <v>0</v>
      </c>
      <c r="T102" s="202">
        <f t="shared" si="13"/>
        <v>0</v>
      </c>
      <c r="AR102" s="24" t="s">
        <v>194</v>
      </c>
      <c r="AT102" s="24" t="s">
        <v>189</v>
      </c>
      <c r="AU102" s="24" t="s">
        <v>87</v>
      </c>
      <c r="AY102" s="24" t="s">
        <v>187</v>
      </c>
      <c r="BE102" s="203">
        <f t="shared" si="14"/>
        <v>0</v>
      </c>
      <c r="BF102" s="203">
        <f t="shared" si="15"/>
        <v>0</v>
      </c>
      <c r="BG102" s="203">
        <f t="shared" si="16"/>
        <v>0</v>
      </c>
      <c r="BH102" s="203">
        <f t="shared" si="17"/>
        <v>0</v>
      </c>
      <c r="BI102" s="203">
        <f t="shared" si="18"/>
        <v>0</v>
      </c>
      <c r="BJ102" s="24" t="s">
        <v>85</v>
      </c>
      <c r="BK102" s="203">
        <f t="shared" si="19"/>
        <v>0</v>
      </c>
      <c r="BL102" s="24" t="s">
        <v>194</v>
      </c>
      <c r="BM102" s="24" t="s">
        <v>3232</v>
      </c>
    </row>
    <row r="103" spans="2:65" s="1" customFormat="1" ht="25.5" customHeight="1">
      <c r="B103" s="41"/>
      <c r="C103" s="192" t="s">
        <v>269</v>
      </c>
      <c r="D103" s="192" t="s">
        <v>189</v>
      </c>
      <c r="E103" s="193" t="s">
        <v>3233</v>
      </c>
      <c r="F103" s="194" t="s">
        <v>3234</v>
      </c>
      <c r="G103" s="195" t="s">
        <v>293</v>
      </c>
      <c r="H103" s="196">
        <v>78</v>
      </c>
      <c r="I103" s="197"/>
      <c r="J103" s="198">
        <f t="shared" si="10"/>
        <v>0</v>
      </c>
      <c r="K103" s="194" t="s">
        <v>21</v>
      </c>
      <c r="L103" s="61"/>
      <c r="M103" s="199" t="s">
        <v>21</v>
      </c>
      <c r="N103" s="200" t="s">
        <v>48</v>
      </c>
      <c r="O103" s="42"/>
      <c r="P103" s="201">
        <f t="shared" si="11"/>
        <v>0</v>
      </c>
      <c r="Q103" s="201">
        <v>0</v>
      </c>
      <c r="R103" s="201">
        <f t="shared" si="12"/>
        <v>0</v>
      </c>
      <c r="S103" s="201">
        <v>0</v>
      </c>
      <c r="T103" s="202">
        <f t="shared" si="13"/>
        <v>0</v>
      </c>
      <c r="AR103" s="24" t="s">
        <v>194</v>
      </c>
      <c r="AT103" s="24" t="s">
        <v>189</v>
      </c>
      <c r="AU103" s="24" t="s">
        <v>87</v>
      </c>
      <c r="AY103" s="24" t="s">
        <v>187</v>
      </c>
      <c r="BE103" s="203">
        <f t="shared" si="14"/>
        <v>0</v>
      </c>
      <c r="BF103" s="203">
        <f t="shared" si="15"/>
        <v>0</v>
      </c>
      <c r="BG103" s="203">
        <f t="shared" si="16"/>
        <v>0</v>
      </c>
      <c r="BH103" s="203">
        <f t="shared" si="17"/>
        <v>0</v>
      </c>
      <c r="BI103" s="203">
        <f t="shared" si="18"/>
        <v>0</v>
      </c>
      <c r="BJ103" s="24" t="s">
        <v>85</v>
      </c>
      <c r="BK103" s="203">
        <f t="shared" si="19"/>
        <v>0</v>
      </c>
      <c r="BL103" s="24" t="s">
        <v>194</v>
      </c>
      <c r="BM103" s="24" t="s">
        <v>3235</v>
      </c>
    </row>
    <row r="104" spans="2:65" s="1" customFormat="1" ht="16.5" customHeight="1">
      <c r="B104" s="41"/>
      <c r="C104" s="192" t="s">
        <v>274</v>
      </c>
      <c r="D104" s="192" t="s">
        <v>189</v>
      </c>
      <c r="E104" s="193" t="s">
        <v>3236</v>
      </c>
      <c r="F104" s="194" t="s">
        <v>3231</v>
      </c>
      <c r="G104" s="195" t="s">
        <v>293</v>
      </c>
      <c r="H104" s="196">
        <v>71</v>
      </c>
      <c r="I104" s="197"/>
      <c r="J104" s="198">
        <f t="shared" si="10"/>
        <v>0</v>
      </c>
      <c r="K104" s="194" t="s">
        <v>21</v>
      </c>
      <c r="L104" s="61"/>
      <c r="M104" s="199" t="s">
        <v>21</v>
      </c>
      <c r="N104" s="200" t="s">
        <v>48</v>
      </c>
      <c r="O104" s="42"/>
      <c r="P104" s="201">
        <f t="shared" si="11"/>
        <v>0</v>
      </c>
      <c r="Q104" s="201">
        <v>0</v>
      </c>
      <c r="R104" s="201">
        <f t="shared" si="12"/>
        <v>0</v>
      </c>
      <c r="S104" s="201">
        <v>0</v>
      </c>
      <c r="T104" s="202">
        <f t="shared" si="13"/>
        <v>0</v>
      </c>
      <c r="AR104" s="24" t="s">
        <v>194</v>
      </c>
      <c r="AT104" s="24" t="s">
        <v>189</v>
      </c>
      <c r="AU104" s="24" t="s">
        <v>87</v>
      </c>
      <c r="AY104" s="24" t="s">
        <v>187</v>
      </c>
      <c r="BE104" s="203">
        <f t="shared" si="14"/>
        <v>0</v>
      </c>
      <c r="BF104" s="203">
        <f t="shared" si="15"/>
        <v>0</v>
      </c>
      <c r="BG104" s="203">
        <f t="shared" si="16"/>
        <v>0</v>
      </c>
      <c r="BH104" s="203">
        <f t="shared" si="17"/>
        <v>0</v>
      </c>
      <c r="BI104" s="203">
        <f t="shared" si="18"/>
        <v>0</v>
      </c>
      <c r="BJ104" s="24" t="s">
        <v>85</v>
      </c>
      <c r="BK104" s="203">
        <f t="shared" si="19"/>
        <v>0</v>
      </c>
      <c r="BL104" s="24" t="s">
        <v>194</v>
      </c>
      <c r="BM104" s="24" t="s">
        <v>3237</v>
      </c>
    </row>
    <row r="105" spans="2:65" s="1" customFormat="1" ht="16.5" customHeight="1">
      <c r="B105" s="41"/>
      <c r="C105" s="192" t="s">
        <v>279</v>
      </c>
      <c r="D105" s="192" t="s">
        <v>189</v>
      </c>
      <c r="E105" s="193" t="s">
        <v>3238</v>
      </c>
      <c r="F105" s="194" t="s">
        <v>3239</v>
      </c>
      <c r="G105" s="195" t="s">
        <v>293</v>
      </c>
      <c r="H105" s="196">
        <v>78</v>
      </c>
      <c r="I105" s="197"/>
      <c r="J105" s="198">
        <f t="shared" si="10"/>
        <v>0</v>
      </c>
      <c r="K105" s="194" t="s">
        <v>21</v>
      </c>
      <c r="L105" s="61"/>
      <c r="M105" s="199" t="s">
        <v>21</v>
      </c>
      <c r="N105" s="200" t="s">
        <v>48</v>
      </c>
      <c r="O105" s="42"/>
      <c r="P105" s="201">
        <f t="shared" si="11"/>
        <v>0</v>
      </c>
      <c r="Q105" s="201">
        <v>0</v>
      </c>
      <c r="R105" s="201">
        <f t="shared" si="12"/>
        <v>0</v>
      </c>
      <c r="S105" s="201">
        <v>0</v>
      </c>
      <c r="T105" s="202">
        <f t="shared" si="13"/>
        <v>0</v>
      </c>
      <c r="AR105" s="24" t="s">
        <v>194</v>
      </c>
      <c r="AT105" s="24" t="s">
        <v>189</v>
      </c>
      <c r="AU105" s="24" t="s">
        <v>87</v>
      </c>
      <c r="AY105" s="24" t="s">
        <v>187</v>
      </c>
      <c r="BE105" s="203">
        <f t="shared" si="14"/>
        <v>0</v>
      </c>
      <c r="BF105" s="203">
        <f t="shared" si="15"/>
        <v>0</v>
      </c>
      <c r="BG105" s="203">
        <f t="shared" si="16"/>
        <v>0</v>
      </c>
      <c r="BH105" s="203">
        <f t="shared" si="17"/>
        <v>0</v>
      </c>
      <c r="BI105" s="203">
        <f t="shared" si="18"/>
        <v>0</v>
      </c>
      <c r="BJ105" s="24" t="s">
        <v>85</v>
      </c>
      <c r="BK105" s="203">
        <f t="shared" si="19"/>
        <v>0</v>
      </c>
      <c r="BL105" s="24" t="s">
        <v>194</v>
      </c>
      <c r="BM105" s="24" t="s">
        <v>3240</v>
      </c>
    </row>
    <row r="106" spans="2:65" s="1" customFormat="1" ht="16.5" customHeight="1">
      <c r="B106" s="41"/>
      <c r="C106" s="192" t="s">
        <v>9</v>
      </c>
      <c r="D106" s="192" t="s">
        <v>189</v>
      </c>
      <c r="E106" s="193" t="s">
        <v>3241</v>
      </c>
      <c r="F106" s="194" t="s">
        <v>3231</v>
      </c>
      <c r="G106" s="195" t="s">
        <v>293</v>
      </c>
      <c r="H106" s="196">
        <v>71</v>
      </c>
      <c r="I106" s="197"/>
      <c r="J106" s="198">
        <f t="shared" si="10"/>
        <v>0</v>
      </c>
      <c r="K106" s="194" t="s">
        <v>21</v>
      </c>
      <c r="L106" s="61"/>
      <c r="M106" s="199" t="s">
        <v>21</v>
      </c>
      <c r="N106" s="200" t="s">
        <v>48</v>
      </c>
      <c r="O106" s="42"/>
      <c r="P106" s="201">
        <f t="shared" si="11"/>
        <v>0</v>
      </c>
      <c r="Q106" s="201">
        <v>0</v>
      </c>
      <c r="R106" s="201">
        <f t="shared" si="12"/>
        <v>0</v>
      </c>
      <c r="S106" s="201">
        <v>0</v>
      </c>
      <c r="T106" s="202">
        <f t="shared" si="13"/>
        <v>0</v>
      </c>
      <c r="AR106" s="24" t="s">
        <v>194</v>
      </c>
      <c r="AT106" s="24" t="s">
        <v>189</v>
      </c>
      <c r="AU106" s="24" t="s">
        <v>87</v>
      </c>
      <c r="AY106" s="24" t="s">
        <v>187</v>
      </c>
      <c r="BE106" s="203">
        <f t="shared" si="14"/>
        <v>0</v>
      </c>
      <c r="BF106" s="203">
        <f t="shared" si="15"/>
        <v>0</v>
      </c>
      <c r="BG106" s="203">
        <f t="shared" si="16"/>
        <v>0</v>
      </c>
      <c r="BH106" s="203">
        <f t="shared" si="17"/>
        <v>0</v>
      </c>
      <c r="BI106" s="203">
        <f t="shared" si="18"/>
        <v>0</v>
      </c>
      <c r="BJ106" s="24" t="s">
        <v>85</v>
      </c>
      <c r="BK106" s="203">
        <f t="shared" si="19"/>
        <v>0</v>
      </c>
      <c r="BL106" s="24" t="s">
        <v>194</v>
      </c>
      <c r="BM106" s="24" t="s">
        <v>3242</v>
      </c>
    </row>
    <row r="107" spans="2:65" s="1" customFormat="1" ht="16.5" customHeight="1">
      <c r="B107" s="41"/>
      <c r="C107" s="192" t="s">
        <v>286</v>
      </c>
      <c r="D107" s="192" t="s">
        <v>189</v>
      </c>
      <c r="E107" s="193" t="s">
        <v>3243</v>
      </c>
      <c r="F107" s="194" t="s">
        <v>3244</v>
      </c>
      <c r="G107" s="195" t="s">
        <v>293</v>
      </c>
      <c r="H107" s="196">
        <v>78</v>
      </c>
      <c r="I107" s="197"/>
      <c r="J107" s="198">
        <f t="shared" si="10"/>
        <v>0</v>
      </c>
      <c r="K107" s="194" t="s">
        <v>21</v>
      </c>
      <c r="L107" s="61"/>
      <c r="M107" s="199" t="s">
        <v>21</v>
      </c>
      <c r="N107" s="200" t="s">
        <v>48</v>
      </c>
      <c r="O107" s="42"/>
      <c r="P107" s="201">
        <f t="shared" si="11"/>
        <v>0</v>
      </c>
      <c r="Q107" s="201">
        <v>0</v>
      </c>
      <c r="R107" s="201">
        <f t="shared" si="12"/>
        <v>0</v>
      </c>
      <c r="S107" s="201">
        <v>0</v>
      </c>
      <c r="T107" s="202">
        <f t="shared" si="13"/>
        <v>0</v>
      </c>
      <c r="AR107" s="24" t="s">
        <v>194</v>
      </c>
      <c r="AT107" s="24" t="s">
        <v>189</v>
      </c>
      <c r="AU107" s="24" t="s">
        <v>87</v>
      </c>
      <c r="AY107" s="24" t="s">
        <v>187</v>
      </c>
      <c r="BE107" s="203">
        <f t="shared" si="14"/>
        <v>0</v>
      </c>
      <c r="BF107" s="203">
        <f t="shared" si="15"/>
        <v>0</v>
      </c>
      <c r="BG107" s="203">
        <f t="shared" si="16"/>
        <v>0</v>
      </c>
      <c r="BH107" s="203">
        <f t="shared" si="17"/>
        <v>0</v>
      </c>
      <c r="BI107" s="203">
        <f t="shared" si="18"/>
        <v>0</v>
      </c>
      <c r="BJ107" s="24" t="s">
        <v>85</v>
      </c>
      <c r="BK107" s="203">
        <f t="shared" si="19"/>
        <v>0</v>
      </c>
      <c r="BL107" s="24" t="s">
        <v>194</v>
      </c>
      <c r="BM107" s="24" t="s">
        <v>3245</v>
      </c>
    </row>
    <row r="108" spans="2:65" s="1" customFormat="1" ht="16.5" customHeight="1">
      <c r="B108" s="41"/>
      <c r="C108" s="192" t="s">
        <v>290</v>
      </c>
      <c r="D108" s="192" t="s">
        <v>189</v>
      </c>
      <c r="E108" s="193" t="s">
        <v>3246</v>
      </c>
      <c r="F108" s="194" t="s">
        <v>3231</v>
      </c>
      <c r="G108" s="195" t="s">
        <v>293</v>
      </c>
      <c r="H108" s="196">
        <v>71</v>
      </c>
      <c r="I108" s="197"/>
      <c r="J108" s="198">
        <f t="shared" si="10"/>
        <v>0</v>
      </c>
      <c r="K108" s="194" t="s">
        <v>21</v>
      </c>
      <c r="L108" s="61"/>
      <c r="M108" s="199" t="s">
        <v>21</v>
      </c>
      <c r="N108" s="200" t="s">
        <v>48</v>
      </c>
      <c r="O108" s="42"/>
      <c r="P108" s="201">
        <f t="shared" si="11"/>
        <v>0</v>
      </c>
      <c r="Q108" s="201">
        <v>0</v>
      </c>
      <c r="R108" s="201">
        <f t="shared" si="12"/>
        <v>0</v>
      </c>
      <c r="S108" s="201">
        <v>0</v>
      </c>
      <c r="T108" s="202">
        <f t="shared" si="13"/>
        <v>0</v>
      </c>
      <c r="AR108" s="24" t="s">
        <v>194</v>
      </c>
      <c r="AT108" s="24" t="s">
        <v>189</v>
      </c>
      <c r="AU108" s="24" t="s">
        <v>87</v>
      </c>
      <c r="AY108" s="24" t="s">
        <v>187</v>
      </c>
      <c r="BE108" s="203">
        <f t="shared" si="14"/>
        <v>0</v>
      </c>
      <c r="BF108" s="203">
        <f t="shared" si="15"/>
        <v>0</v>
      </c>
      <c r="BG108" s="203">
        <f t="shared" si="16"/>
        <v>0</v>
      </c>
      <c r="BH108" s="203">
        <f t="shared" si="17"/>
        <v>0</v>
      </c>
      <c r="BI108" s="203">
        <f t="shared" si="18"/>
        <v>0</v>
      </c>
      <c r="BJ108" s="24" t="s">
        <v>85</v>
      </c>
      <c r="BK108" s="203">
        <f t="shared" si="19"/>
        <v>0</v>
      </c>
      <c r="BL108" s="24" t="s">
        <v>194</v>
      </c>
      <c r="BM108" s="24" t="s">
        <v>3247</v>
      </c>
    </row>
    <row r="109" spans="2:65" s="1" customFormat="1" ht="16.5" customHeight="1">
      <c r="B109" s="41"/>
      <c r="C109" s="192" t="s">
        <v>295</v>
      </c>
      <c r="D109" s="192" t="s">
        <v>189</v>
      </c>
      <c r="E109" s="193" t="s">
        <v>3248</v>
      </c>
      <c r="F109" s="194" t="s">
        <v>3249</v>
      </c>
      <c r="G109" s="195" t="s">
        <v>293</v>
      </c>
      <c r="H109" s="196">
        <v>71</v>
      </c>
      <c r="I109" s="197"/>
      <c r="J109" s="198">
        <f t="shared" si="10"/>
        <v>0</v>
      </c>
      <c r="K109" s="194" t="s">
        <v>21</v>
      </c>
      <c r="L109" s="61"/>
      <c r="M109" s="199" t="s">
        <v>21</v>
      </c>
      <c r="N109" s="200" t="s">
        <v>48</v>
      </c>
      <c r="O109" s="42"/>
      <c r="P109" s="201">
        <f t="shared" si="11"/>
        <v>0</v>
      </c>
      <c r="Q109" s="201">
        <v>0</v>
      </c>
      <c r="R109" s="201">
        <f t="shared" si="12"/>
        <v>0</v>
      </c>
      <c r="S109" s="201">
        <v>0</v>
      </c>
      <c r="T109" s="202">
        <f t="shared" si="13"/>
        <v>0</v>
      </c>
      <c r="AR109" s="24" t="s">
        <v>194</v>
      </c>
      <c r="AT109" s="24" t="s">
        <v>189</v>
      </c>
      <c r="AU109" s="24" t="s">
        <v>87</v>
      </c>
      <c r="AY109" s="24" t="s">
        <v>187</v>
      </c>
      <c r="BE109" s="203">
        <f t="shared" si="14"/>
        <v>0</v>
      </c>
      <c r="BF109" s="203">
        <f t="shared" si="15"/>
        <v>0</v>
      </c>
      <c r="BG109" s="203">
        <f t="shared" si="16"/>
        <v>0</v>
      </c>
      <c r="BH109" s="203">
        <f t="shared" si="17"/>
        <v>0</v>
      </c>
      <c r="BI109" s="203">
        <f t="shared" si="18"/>
        <v>0</v>
      </c>
      <c r="BJ109" s="24" t="s">
        <v>85</v>
      </c>
      <c r="BK109" s="203">
        <f t="shared" si="19"/>
        <v>0</v>
      </c>
      <c r="BL109" s="24" t="s">
        <v>194</v>
      </c>
      <c r="BM109" s="24" t="s">
        <v>3250</v>
      </c>
    </row>
    <row r="110" spans="2:65" s="1" customFormat="1" ht="16.5" customHeight="1">
      <c r="B110" s="41"/>
      <c r="C110" s="192" t="s">
        <v>301</v>
      </c>
      <c r="D110" s="192" t="s">
        <v>189</v>
      </c>
      <c r="E110" s="193" t="s">
        <v>2428</v>
      </c>
      <c r="F110" s="194" t="s">
        <v>2429</v>
      </c>
      <c r="G110" s="195" t="s">
        <v>1450</v>
      </c>
      <c r="H110" s="196">
        <v>8</v>
      </c>
      <c r="I110" s="197"/>
      <c r="J110" s="198">
        <f t="shared" si="10"/>
        <v>0</v>
      </c>
      <c r="K110" s="194" t="s">
        <v>21</v>
      </c>
      <c r="L110" s="61"/>
      <c r="M110" s="199" t="s">
        <v>21</v>
      </c>
      <c r="N110" s="200" t="s">
        <v>48</v>
      </c>
      <c r="O110" s="42"/>
      <c r="P110" s="201">
        <f t="shared" si="11"/>
        <v>0</v>
      </c>
      <c r="Q110" s="201">
        <v>0</v>
      </c>
      <c r="R110" s="201">
        <f t="shared" si="12"/>
        <v>0</v>
      </c>
      <c r="S110" s="201">
        <v>0</v>
      </c>
      <c r="T110" s="202">
        <f t="shared" si="13"/>
        <v>0</v>
      </c>
      <c r="AR110" s="24" t="s">
        <v>194</v>
      </c>
      <c r="AT110" s="24" t="s">
        <v>189</v>
      </c>
      <c r="AU110" s="24" t="s">
        <v>87</v>
      </c>
      <c r="AY110" s="24" t="s">
        <v>187</v>
      </c>
      <c r="BE110" s="203">
        <f t="shared" si="14"/>
        <v>0</v>
      </c>
      <c r="BF110" s="203">
        <f t="shared" si="15"/>
        <v>0</v>
      </c>
      <c r="BG110" s="203">
        <f t="shared" si="16"/>
        <v>0</v>
      </c>
      <c r="BH110" s="203">
        <f t="shared" si="17"/>
        <v>0</v>
      </c>
      <c r="BI110" s="203">
        <f t="shared" si="18"/>
        <v>0</v>
      </c>
      <c r="BJ110" s="24" t="s">
        <v>85</v>
      </c>
      <c r="BK110" s="203">
        <f t="shared" si="19"/>
        <v>0</v>
      </c>
      <c r="BL110" s="24" t="s">
        <v>194</v>
      </c>
      <c r="BM110" s="24" t="s">
        <v>3251</v>
      </c>
    </row>
    <row r="111" spans="2:65" s="1" customFormat="1" ht="16.5" customHeight="1">
      <c r="B111" s="41"/>
      <c r="C111" s="192" t="s">
        <v>307</v>
      </c>
      <c r="D111" s="192" t="s">
        <v>189</v>
      </c>
      <c r="E111" s="193" t="s">
        <v>2434</v>
      </c>
      <c r="F111" s="194" t="s">
        <v>2435</v>
      </c>
      <c r="G111" s="195" t="s">
        <v>293</v>
      </c>
      <c r="H111" s="196">
        <v>78</v>
      </c>
      <c r="I111" s="197"/>
      <c r="J111" s="198">
        <f t="shared" si="10"/>
        <v>0</v>
      </c>
      <c r="K111" s="194" t="s">
        <v>21</v>
      </c>
      <c r="L111" s="61"/>
      <c r="M111" s="199" t="s">
        <v>21</v>
      </c>
      <c r="N111" s="200" t="s">
        <v>48</v>
      </c>
      <c r="O111" s="42"/>
      <c r="P111" s="201">
        <f t="shared" si="11"/>
        <v>0</v>
      </c>
      <c r="Q111" s="201">
        <v>0</v>
      </c>
      <c r="R111" s="201">
        <f t="shared" si="12"/>
        <v>0</v>
      </c>
      <c r="S111" s="201">
        <v>0</v>
      </c>
      <c r="T111" s="202">
        <f t="shared" si="13"/>
        <v>0</v>
      </c>
      <c r="AR111" s="24" t="s">
        <v>194</v>
      </c>
      <c r="AT111" s="24" t="s">
        <v>189</v>
      </c>
      <c r="AU111" s="24" t="s">
        <v>87</v>
      </c>
      <c r="AY111" s="24" t="s">
        <v>187</v>
      </c>
      <c r="BE111" s="203">
        <f t="shared" si="14"/>
        <v>0</v>
      </c>
      <c r="BF111" s="203">
        <f t="shared" si="15"/>
        <v>0</v>
      </c>
      <c r="BG111" s="203">
        <f t="shared" si="16"/>
        <v>0</v>
      </c>
      <c r="BH111" s="203">
        <f t="shared" si="17"/>
        <v>0</v>
      </c>
      <c r="BI111" s="203">
        <f t="shared" si="18"/>
        <v>0</v>
      </c>
      <c r="BJ111" s="24" t="s">
        <v>85</v>
      </c>
      <c r="BK111" s="203">
        <f t="shared" si="19"/>
        <v>0</v>
      </c>
      <c r="BL111" s="24" t="s">
        <v>194</v>
      </c>
      <c r="BM111" s="24" t="s">
        <v>3252</v>
      </c>
    </row>
    <row r="112" spans="2:65" s="1" customFormat="1" ht="16.5" customHeight="1">
      <c r="B112" s="41"/>
      <c r="C112" s="192" t="s">
        <v>312</v>
      </c>
      <c r="D112" s="192" t="s">
        <v>189</v>
      </c>
      <c r="E112" s="193" t="s">
        <v>2422</v>
      </c>
      <c r="F112" s="194" t="s">
        <v>2423</v>
      </c>
      <c r="G112" s="195" t="s">
        <v>1450</v>
      </c>
      <c r="H112" s="196">
        <v>4</v>
      </c>
      <c r="I112" s="197"/>
      <c r="J112" s="198">
        <f t="shared" si="10"/>
        <v>0</v>
      </c>
      <c r="K112" s="194" t="s">
        <v>21</v>
      </c>
      <c r="L112" s="61"/>
      <c r="M112" s="199" t="s">
        <v>21</v>
      </c>
      <c r="N112" s="200" t="s">
        <v>48</v>
      </c>
      <c r="O112" s="42"/>
      <c r="P112" s="201">
        <f t="shared" si="11"/>
        <v>0</v>
      </c>
      <c r="Q112" s="201">
        <v>0</v>
      </c>
      <c r="R112" s="201">
        <f t="shared" si="12"/>
        <v>0</v>
      </c>
      <c r="S112" s="201">
        <v>0</v>
      </c>
      <c r="T112" s="202">
        <f t="shared" si="13"/>
        <v>0</v>
      </c>
      <c r="AR112" s="24" t="s">
        <v>194</v>
      </c>
      <c r="AT112" s="24" t="s">
        <v>189</v>
      </c>
      <c r="AU112" s="24" t="s">
        <v>87</v>
      </c>
      <c r="AY112" s="24" t="s">
        <v>187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24" t="s">
        <v>85</v>
      </c>
      <c r="BK112" s="203">
        <f t="shared" si="19"/>
        <v>0</v>
      </c>
      <c r="BL112" s="24" t="s">
        <v>194</v>
      </c>
      <c r="BM112" s="24" t="s">
        <v>3253</v>
      </c>
    </row>
    <row r="113" spans="2:65" s="10" customFormat="1" ht="29.85" customHeight="1">
      <c r="B113" s="176"/>
      <c r="C113" s="177"/>
      <c r="D113" s="178" t="s">
        <v>76</v>
      </c>
      <c r="E113" s="190" t="s">
        <v>1004</v>
      </c>
      <c r="F113" s="190" t="s">
        <v>1005</v>
      </c>
      <c r="G113" s="177"/>
      <c r="H113" s="177"/>
      <c r="I113" s="180"/>
      <c r="J113" s="191">
        <f>BK113</f>
        <v>0</v>
      </c>
      <c r="K113" s="177"/>
      <c r="L113" s="182"/>
      <c r="M113" s="183"/>
      <c r="N113" s="184"/>
      <c r="O113" s="184"/>
      <c r="P113" s="185">
        <f>SUM(P114:P120)</f>
        <v>0</v>
      </c>
      <c r="Q113" s="184"/>
      <c r="R113" s="185">
        <f>SUM(R114:R120)</f>
        <v>0</v>
      </c>
      <c r="S113" s="184"/>
      <c r="T113" s="186">
        <f>SUM(T114:T120)</f>
        <v>0</v>
      </c>
      <c r="AR113" s="187" t="s">
        <v>194</v>
      </c>
      <c r="AT113" s="188" t="s">
        <v>76</v>
      </c>
      <c r="AU113" s="188" t="s">
        <v>85</v>
      </c>
      <c r="AY113" s="187" t="s">
        <v>187</v>
      </c>
      <c r="BK113" s="189">
        <f>SUM(BK114:BK120)</f>
        <v>0</v>
      </c>
    </row>
    <row r="114" spans="2:65" s="1" customFormat="1" ht="16.5" customHeight="1">
      <c r="B114" s="41"/>
      <c r="C114" s="192" t="s">
        <v>317</v>
      </c>
      <c r="D114" s="192" t="s">
        <v>189</v>
      </c>
      <c r="E114" s="193" t="s">
        <v>2458</v>
      </c>
      <c r="F114" s="194" t="s">
        <v>2459</v>
      </c>
      <c r="G114" s="195" t="s">
        <v>2460</v>
      </c>
      <c r="H114" s="196">
        <v>12</v>
      </c>
      <c r="I114" s="197"/>
      <c r="J114" s="198">
        <f t="shared" ref="J114:J120" si="20">ROUND(I114*H114,2)</f>
        <v>0</v>
      </c>
      <c r="K114" s="194" t="s">
        <v>21</v>
      </c>
      <c r="L114" s="61"/>
      <c r="M114" s="199" t="s">
        <v>21</v>
      </c>
      <c r="N114" s="200" t="s">
        <v>48</v>
      </c>
      <c r="O114" s="42"/>
      <c r="P114" s="201">
        <f t="shared" ref="P114:P120" si="21">O114*H114</f>
        <v>0</v>
      </c>
      <c r="Q114" s="201">
        <v>0</v>
      </c>
      <c r="R114" s="201">
        <f t="shared" ref="R114:R120" si="22">Q114*H114</f>
        <v>0</v>
      </c>
      <c r="S114" s="201">
        <v>0</v>
      </c>
      <c r="T114" s="202">
        <f t="shared" ref="T114:T120" si="23">S114*H114</f>
        <v>0</v>
      </c>
      <c r="AR114" s="24" t="s">
        <v>194</v>
      </c>
      <c r="AT114" s="24" t="s">
        <v>189</v>
      </c>
      <c r="AU114" s="24" t="s">
        <v>87</v>
      </c>
      <c r="AY114" s="24" t="s">
        <v>187</v>
      </c>
      <c r="BE114" s="203">
        <f t="shared" ref="BE114:BE120" si="24">IF(N114="základní",J114,0)</f>
        <v>0</v>
      </c>
      <c r="BF114" s="203">
        <f t="shared" ref="BF114:BF120" si="25">IF(N114="snížená",J114,0)</f>
        <v>0</v>
      </c>
      <c r="BG114" s="203">
        <f t="shared" ref="BG114:BG120" si="26">IF(N114="zákl. přenesená",J114,0)</f>
        <v>0</v>
      </c>
      <c r="BH114" s="203">
        <f t="shared" ref="BH114:BH120" si="27">IF(N114="sníž. přenesená",J114,0)</f>
        <v>0</v>
      </c>
      <c r="BI114" s="203">
        <f t="shared" ref="BI114:BI120" si="28">IF(N114="nulová",J114,0)</f>
        <v>0</v>
      </c>
      <c r="BJ114" s="24" t="s">
        <v>85</v>
      </c>
      <c r="BK114" s="203">
        <f t="shared" ref="BK114:BK120" si="29">ROUND(I114*H114,2)</f>
        <v>0</v>
      </c>
      <c r="BL114" s="24" t="s">
        <v>194</v>
      </c>
      <c r="BM114" s="24" t="s">
        <v>3254</v>
      </c>
    </row>
    <row r="115" spans="2:65" s="1" customFormat="1" ht="16.5" customHeight="1">
      <c r="B115" s="41"/>
      <c r="C115" s="192" t="s">
        <v>322</v>
      </c>
      <c r="D115" s="192" t="s">
        <v>189</v>
      </c>
      <c r="E115" s="193" t="s">
        <v>2589</v>
      </c>
      <c r="F115" s="194" t="s">
        <v>2466</v>
      </c>
      <c r="G115" s="195" t="s">
        <v>2460</v>
      </c>
      <c r="H115" s="196">
        <v>20</v>
      </c>
      <c r="I115" s="197"/>
      <c r="J115" s="198">
        <f t="shared" si="20"/>
        <v>0</v>
      </c>
      <c r="K115" s="194" t="s">
        <v>21</v>
      </c>
      <c r="L115" s="61"/>
      <c r="M115" s="199" t="s">
        <v>21</v>
      </c>
      <c r="N115" s="200" t="s">
        <v>48</v>
      </c>
      <c r="O115" s="42"/>
      <c r="P115" s="201">
        <f t="shared" si="21"/>
        <v>0</v>
      </c>
      <c r="Q115" s="201">
        <v>0</v>
      </c>
      <c r="R115" s="201">
        <f t="shared" si="22"/>
        <v>0</v>
      </c>
      <c r="S115" s="201">
        <v>0</v>
      </c>
      <c r="T115" s="202">
        <f t="shared" si="23"/>
        <v>0</v>
      </c>
      <c r="AR115" s="24" t="s">
        <v>194</v>
      </c>
      <c r="AT115" s="24" t="s">
        <v>189</v>
      </c>
      <c r="AU115" s="24" t="s">
        <v>87</v>
      </c>
      <c r="AY115" s="24" t="s">
        <v>187</v>
      </c>
      <c r="BE115" s="203">
        <f t="shared" si="24"/>
        <v>0</v>
      </c>
      <c r="BF115" s="203">
        <f t="shared" si="25"/>
        <v>0</v>
      </c>
      <c r="BG115" s="203">
        <f t="shared" si="26"/>
        <v>0</v>
      </c>
      <c r="BH115" s="203">
        <f t="shared" si="27"/>
        <v>0</v>
      </c>
      <c r="BI115" s="203">
        <f t="shared" si="28"/>
        <v>0</v>
      </c>
      <c r="BJ115" s="24" t="s">
        <v>85</v>
      </c>
      <c r="BK115" s="203">
        <f t="shared" si="29"/>
        <v>0</v>
      </c>
      <c r="BL115" s="24" t="s">
        <v>194</v>
      </c>
      <c r="BM115" s="24" t="s">
        <v>3255</v>
      </c>
    </row>
    <row r="116" spans="2:65" s="1" customFormat="1" ht="25.5" customHeight="1">
      <c r="B116" s="41"/>
      <c r="C116" s="192" t="s">
        <v>327</v>
      </c>
      <c r="D116" s="192" t="s">
        <v>189</v>
      </c>
      <c r="E116" s="193" t="s">
        <v>3256</v>
      </c>
      <c r="F116" s="194" t="s">
        <v>2469</v>
      </c>
      <c r="G116" s="195" t="s">
        <v>1014</v>
      </c>
      <c r="H116" s="196">
        <v>1</v>
      </c>
      <c r="I116" s="197"/>
      <c r="J116" s="198">
        <f t="shared" si="20"/>
        <v>0</v>
      </c>
      <c r="K116" s="194" t="s">
        <v>21</v>
      </c>
      <c r="L116" s="61"/>
      <c r="M116" s="199" t="s">
        <v>21</v>
      </c>
      <c r="N116" s="200" t="s">
        <v>48</v>
      </c>
      <c r="O116" s="42"/>
      <c r="P116" s="201">
        <f t="shared" si="21"/>
        <v>0</v>
      </c>
      <c r="Q116" s="201">
        <v>0</v>
      </c>
      <c r="R116" s="201">
        <f t="shared" si="22"/>
        <v>0</v>
      </c>
      <c r="S116" s="201">
        <v>0</v>
      </c>
      <c r="T116" s="202">
        <f t="shared" si="23"/>
        <v>0</v>
      </c>
      <c r="AR116" s="24" t="s">
        <v>194</v>
      </c>
      <c r="AT116" s="24" t="s">
        <v>189</v>
      </c>
      <c r="AU116" s="24" t="s">
        <v>87</v>
      </c>
      <c r="AY116" s="24" t="s">
        <v>187</v>
      </c>
      <c r="BE116" s="203">
        <f t="shared" si="24"/>
        <v>0</v>
      </c>
      <c r="BF116" s="203">
        <f t="shared" si="25"/>
        <v>0</v>
      </c>
      <c r="BG116" s="203">
        <f t="shared" si="26"/>
        <v>0</v>
      </c>
      <c r="BH116" s="203">
        <f t="shared" si="27"/>
        <v>0</v>
      </c>
      <c r="BI116" s="203">
        <f t="shared" si="28"/>
        <v>0</v>
      </c>
      <c r="BJ116" s="24" t="s">
        <v>85</v>
      </c>
      <c r="BK116" s="203">
        <f t="shared" si="29"/>
        <v>0</v>
      </c>
      <c r="BL116" s="24" t="s">
        <v>194</v>
      </c>
      <c r="BM116" s="24" t="s">
        <v>3257</v>
      </c>
    </row>
    <row r="117" spans="2:65" s="1" customFormat="1" ht="25.5" customHeight="1">
      <c r="B117" s="41"/>
      <c r="C117" s="192" t="s">
        <v>331</v>
      </c>
      <c r="D117" s="192" t="s">
        <v>189</v>
      </c>
      <c r="E117" s="193" t="s">
        <v>1232</v>
      </c>
      <c r="F117" s="194" t="s">
        <v>1008</v>
      </c>
      <c r="G117" s="195" t="s">
        <v>192</v>
      </c>
      <c r="H117" s="196">
        <v>3</v>
      </c>
      <c r="I117" s="197"/>
      <c r="J117" s="198">
        <f t="shared" si="20"/>
        <v>0</v>
      </c>
      <c r="K117" s="194" t="s">
        <v>21</v>
      </c>
      <c r="L117" s="61"/>
      <c r="M117" s="199" t="s">
        <v>21</v>
      </c>
      <c r="N117" s="200" t="s">
        <v>48</v>
      </c>
      <c r="O117" s="42"/>
      <c r="P117" s="201">
        <f t="shared" si="21"/>
        <v>0</v>
      </c>
      <c r="Q117" s="201">
        <v>0</v>
      </c>
      <c r="R117" s="201">
        <f t="shared" si="22"/>
        <v>0</v>
      </c>
      <c r="S117" s="201">
        <v>0</v>
      </c>
      <c r="T117" s="202">
        <f t="shared" si="23"/>
        <v>0</v>
      </c>
      <c r="AR117" s="24" t="s">
        <v>1009</v>
      </c>
      <c r="AT117" s="24" t="s">
        <v>189</v>
      </c>
      <c r="AU117" s="24" t="s">
        <v>87</v>
      </c>
      <c r="AY117" s="24" t="s">
        <v>187</v>
      </c>
      <c r="BE117" s="203">
        <f t="shared" si="24"/>
        <v>0</v>
      </c>
      <c r="BF117" s="203">
        <f t="shared" si="25"/>
        <v>0</v>
      </c>
      <c r="BG117" s="203">
        <f t="shared" si="26"/>
        <v>0</v>
      </c>
      <c r="BH117" s="203">
        <f t="shared" si="27"/>
        <v>0</v>
      </c>
      <c r="BI117" s="203">
        <f t="shared" si="28"/>
        <v>0</v>
      </c>
      <c r="BJ117" s="24" t="s">
        <v>85</v>
      </c>
      <c r="BK117" s="203">
        <f t="shared" si="29"/>
        <v>0</v>
      </c>
      <c r="BL117" s="24" t="s">
        <v>1009</v>
      </c>
      <c r="BM117" s="24" t="s">
        <v>3258</v>
      </c>
    </row>
    <row r="118" spans="2:65" s="1" customFormat="1" ht="16.5" customHeight="1">
      <c r="B118" s="41"/>
      <c r="C118" s="192" t="s">
        <v>336</v>
      </c>
      <c r="D118" s="192" t="s">
        <v>189</v>
      </c>
      <c r="E118" s="193" t="s">
        <v>1012</v>
      </c>
      <c r="F118" s="194" t="s">
        <v>1013</v>
      </c>
      <c r="G118" s="195" t="s">
        <v>1014</v>
      </c>
      <c r="H118" s="196">
        <v>1</v>
      </c>
      <c r="I118" s="197"/>
      <c r="J118" s="198">
        <f t="shared" si="20"/>
        <v>0</v>
      </c>
      <c r="K118" s="194" t="s">
        <v>21</v>
      </c>
      <c r="L118" s="61"/>
      <c r="M118" s="199" t="s">
        <v>21</v>
      </c>
      <c r="N118" s="200" t="s">
        <v>48</v>
      </c>
      <c r="O118" s="42"/>
      <c r="P118" s="201">
        <f t="shared" si="21"/>
        <v>0</v>
      </c>
      <c r="Q118" s="201">
        <v>0</v>
      </c>
      <c r="R118" s="201">
        <f t="shared" si="22"/>
        <v>0</v>
      </c>
      <c r="S118" s="201">
        <v>0</v>
      </c>
      <c r="T118" s="202">
        <f t="shared" si="23"/>
        <v>0</v>
      </c>
      <c r="AR118" s="24" t="s">
        <v>1009</v>
      </c>
      <c r="AT118" s="24" t="s">
        <v>189</v>
      </c>
      <c r="AU118" s="24" t="s">
        <v>87</v>
      </c>
      <c r="AY118" s="24" t="s">
        <v>187</v>
      </c>
      <c r="BE118" s="203">
        <f t="shared" si="24"/>
        <v>0</v>
      </c>
      <c r="BF118" s="203">
        <f t="shared" si="25"/>
        <v>0</v>
      </c>
      <c r="BG118" s="203">
        <f t="shared" si="26"/>
        <v>0</v>
      </c>
      <c r="BH118" s="203">
        <f t="shared" si="27"/>
        <v>0</v>
      </c>
      <c r="BI118" s="203">
        <f t="shared" si="28"/>
        <v>0</v>
      </c>
      <c r="BJ118" s="24" t="s">
        <v>85</v>
      </c>
      <c r="BK118" s="203">
        <f t="shared" si="29"/>
        <v>0</v>
      </c>
      <c r="BL118" s="24" t="s">
        <v>1009</v>
      </c>
      <c r="BM118" s="24" t="s">
        <v>3259</v>
      </c>
    </row>
    <row r="119" spans="2:65" s="1" customFormat="1" ht="16.5" customHeight="1">
      <c r="B119" s="41"/>
      <c r="C119" s="192" t="s">
        <v>340</v>
      </c>
      <c r="D119" s="192" t="s">
        <v>189</v>
      </c>
      <c r="E119" s="193" t="s">
        <v>1017</v>
      </c>
      <c r="F119" s="194" t="s">
        <v>1018</v>
      </c>
      <c r="G119" s="195" t="s">
        <v>1014</v>
      </c>
      <c r="H119" s="196">
        <v>1</v>
      </c>
      <c r="I119" s="197"/>
      <c r="J119" s="198">
        <f t="shared" si="20"/>
        <v>0</v>
      </c>
      <c r="K119" s="194" t="s">
        <v>21</v>
      </c>
      <c r="L119" s="61"/>
      <c r="M119" s="199" t="s">
        <v>21</v>
      </c>
      <c r="N119" s="200" t="s">
        <v>48</v>
      </c>
      <c r="O119" s="42"/>
      <c r="P119" s="201">
        <f t="shared" si="21"/>
        <v>0</v>
      </c>
      <c r="Q119" s="201">
        <v>0</v>
      </c>
      <c r="R119" s="201">
        <f t="shared" si="22"/>
        <v>0</v>
      </c>
      <c r="S119" s="201">
        <v>0</v>
      </c>
      <c r="T119" s="202">
        <f t="shared" si="23"/>
        <v>0</v>
      </c>
      <c r="AR119" s="24" t="s">
        <v>1009</v>
      </c>
      <c r="AT119" s="24" t="s">
        <v>189</v>
      </c>
      <c r="AU119" s="24" t="s">
        <v>87</v>
      </c>
      <c r="AY119" s="24" t="s">
        <v>187</v>
      </c>
      <c r="BE119" s="203">
        <f t="shared" si="24"/>
        <v>0</v>
      </c>
      <c r="BF119" s="203">
        <f t="shared" si="25"/>
        <v>0</v>
      </c>
      <c r="BG119" s="203">
        <f t="shared" si="26"/>
        <v>0</v>
      </c>
      <c r="BH119" s="203">
        <f t="shared" si="27"/>
        <v>0</v>
      </c>
      <c r="BI119" s="203">
        <f t="shared" si="28"/>
        <v>0</v>
      </c>
      <c r="BJ119" s="24" t="s">
        <v>85</v>
      </c>
      <c r="BK119" s="203">
        <f t="shared" si="29"/>
        <v>0</v>
      </c>
      <c r="BL119" s="24" t="s">
        <v>1009</v>
      </c>
      <c r="BM119" s="24" t="s">
        <v>3260</v>
      </c>
    </row>
    <row r="120" spans="2:65" s="1" customFormat="1" ht="25.5" customHeight="1">
      <c r="B120" s="41"/>
      <c r="C120" s="192" t="s">
        <v>344</v>
      </c>
      <c r="D120" s="192" t="s">
        <v>189</v>
      </c>
      <c r="E120" s="193" t="s">
        <v>1021</v>
      </c>
      <c r="F120" s="194" t="s">
        <v>1022</v>
      </c>
      <c r="G120" s="195" t="s">
        <v>1014</v>
      </c>
      <c r="H120" s="196">
        <v>1</v>
      </c>
      <c r="I120" s="197"/>
      <c r="J120" s="198">
        <f t="shared" si="20"/>
        <v>0</v>
      </c>
      <c r="K120" s="194" t="s">
        <v>21</v>
      </c>
      <c r="L120" s="61"/>
      <c r="M120" s="199" t="s">
        <v>21</v>
      </c>
      <c r="N120" s="216" t="s">
        <v>48</v>
      </c>
      <c r="O120" s="217"/>
      <c r="P120" s="218">
        <f t="shared" si="21"/>
        <v>0</v>
      </c>
      <c r="Q120" s="218">
        <v>0</v>
      </c>
      <c r="R120" s="218">
        <f t="shared" si="22"/>
        <v>0</v>
      </c>
      <c r="S120" s="218">
        <v>0</v>
      </c>
      <c r="T120" s="219">
        <f t="shared" si="23"/>
        <v>0</v>
      </c>
      <c r="AR120" s="24" t="s">
        <v>1009</v>
      </c>
      <c r="AT120" s="24" t="s">
        <v>189</v>
      </c>
      <c r="AU120" s="24" t="s">
        <v>87</v>
      </c>
      <c r="AY120" s="24" t="s">
        <v>187</v>
      </c>
      <c r="BE120" s="203">
        <f t="shared" si="24"/>
        <v>0</v>
      </c>
      <c r="BF120" s="203">
        <f t="shared" si="25"/>
        <v>0</v>
      </c>
      <c r="BG120" s="203">
        <f t="shared" si="26"/>
        <v>0</v>
      </c>
      <c r="BH120" s="203">
        <f t="shared" si="27"/>
        <v>0</v>
      </c>
      <c r="BI120" s="203">
        <f t="shared" si="28"/>
        <v>0</v>
      </c>
      <c r="BJ120" s="24" t="s">
        <v>85</v>
      </c>
      <c r="BK120" s="203">
        <f t="shared" si="29"/>
        <v>0</v>
      </c>
      <c r="BL120" s="24" t="s">
        <v>1009</v>
      </c>
      <c r="BM120" s="24" t="s">
        <v>3261</v>
      </c>
    </row>
    <row r="121" spans="2:65" s="1" customFormat="1" ht="6.95" customHeight="1">
      <c r="B121" s="56"/>
      <c r="C121" s="57"/>
      <c r="D121" s="57"/>
      <c r="E121" s="57"/>
      <c r="F121" s="57"/>
      <c r="G121" s="57"/>
      <c r="H121" s="57"/>
      <c r="I121" s="139"/>
      <c r="J121" s="57"/>
      <c r="K121" s="57"/>
      <c r="L121" s="61"/>
    </row>
  </sheetData>
  <sheetProtection algorithmName="SHA-512" hashValue="MmU5QqoJjN+P1TwlCMB6Z6+UBWGf6UwVxThfnFI3a0mUQ1+DSllqBs5G3A334Bx4G99O4XVehAAr4bln57uYbQ==" saltValue="Svmj6bu2etY8fNpX79JCDmgO9rZ/itXTQuE3JfK0kc71gXvKUf2Dc8mpXNQs68/iGkjK7T37BMJpufM5BmbGmw==" spinCount="100000" sheet="1" objects="1" scenarios="1" formatColumns="0" formatRows="0" autoFilter="0"/>
  <autoFilter ref="C80:K120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138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3262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ROUND(SUM(BE80:BE107), 2)</f>
        <v>0</v>
      </c>
      <c r="G30" s="42"/>
      <c r="H30" s="42"/>
      <c r="I30" s="131">
        <v>0.21</v>
      </c>
      <c r="J30" s="130">
        <f>ROUND(ROUND((SUM(BE80:BE107)),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ROUND(SUM(BF80:BF107), 2)</f>
        <v>0</v>
      </c>
      <c r="G31" s="42"/>
      <c r="H31" s="42"/>
      <c r="I31" s="131">
        <v>0.15</v>
      </c>
      <c r="J31" s="130">
        <f>ROUND(ROUND((SUM(BF80:BF107)),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ROUND(SUM(BG80:BG107),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ROUND(SUM(BH80:BH107),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ROUND(SUM(BI80:BI107),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___408 - Příprava pro nabíjecí stanici elektromobilů (TSK hl. m. Prahy, a.s.)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J80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164</v>
      </c>
      <c r="E57" s="152"/>
      <c r="F57" s="152"/>
      <c r="G57" s="152"/>
      <c r="H57" s="152"/>
      <c r="I57" s="153"/>
      <c r="J57" s="154">
        <f>J81</f>
        <v>0</v>
      </c>
      <c r="K57" s="155"/>
    </row>
    <row r="58" spans="2:47" s="8" customFormat="1" ht="19.899999999999999" customHeight="1">
      <c r="B58" s="156"/>
      <c r="C58" s="157"/>
      <c r="D58" s="158" t="s">
        <v>2476</v>
      </c>
      <c r="E58" s="159"/>
      <c r="F58" s="159"/>
      <c r="G58" s="159"/>
      <c r="H58" s="159"/>
      <c r="I58" s="160"/>
      <c r="J58" s="161">
        <f>J82</f>
        <v>0</v>
      </c>
      <c r="K58" s="162"/>
    </row>
    <row r="59" spans="2:47" s="8" customFormat="1" ht="19.899999999999999" customHeight="1">
      <c r="B59" s="156"/>
      <c r="C59" s="157"/>
      <c r="D59" s="158" t="s">
        <v>2540</v>
      </c>
      <c r="E59" s="159"/>
      <c r="F59" s="159"/>
      <c r="G59" s="159"/>
      <c r="H59" s="159"/>
      <c r="I59" s="160"/>
      <c r="J59" s="161">
        <f>J91</f>
        <v>0</v>
      </c>
      <c r="K59" s="162"/>
    </row>
    <row r="60" spans="2:47" s="8" customFormat="1" ht="19.899999999999999" customHeight="1">
      <c r="B60" s="156"/>
      <c r="C60" s="157"/>
      <c r="D60" s="158" t="s">
        <v>2352</v>
      </c>
      <c r="E60" s="159"/>
      <c r="F60" s="159"/>
      <c r="G60" s="159"/>
      <c r="H60" s="159"/>
      <c r="I60" s="160"/>
      <c r="J60" s="161">
        <f>J100</f>
        <v>0</v>
      </c>
      <c r="K60" s="162"/>
    </row>
    <row r="61" spans="2:47" s="1" customFormat="1" ht="21.75" customHeight="1">
      <c r="B61" s="41"/>
      <c r="C61" s="42"/>
      <c r="D61" s="42"/>
      <c r="E61" s="42"/>
      <c r="F61" s="42"/>
      <c r="G61" s="42"/>
      <c r="H61" s="42"/>
      <c r="I61" s="118"/>
      <c r="J61" s="42"/>
      <c r="K61" s="45"/>
    </row>
    <row r="62" spans="2:47" s="1" customFormat="1" ht="6.95" customHeight="1">
      <c r="B62" s="56"/>
      <c r="C62" s="57"/>
      <c r="D62" s="57"/>
      <c r="E62" s="57"/>
      <c r="F62" s="57"/>
      <c r="G62" s="57"/>
      <c r="H62" s="57"/>
      <c r="I62" s="139"/>
      <c r="J62" s="57"/>
      <c r="K62" s="58"/>
    </row>
    <row r="66" spans="2:63" s="1" customFormat="1" ht="6.95" customHeight="1">
      <c r="B66" s="59"/>
      <c r="C66" s="60"/>
      <c r="D66" s="60"/>
      <c r="E66" s="60"/>
      <c r="F66" s="60"/>
      <c r="G66" s="60"/>
      <c r="H66" s="60"/>
      <c r="I66" s="142"/>
      <c r="J66" s="60"/>
      <c r="K66" s="60"/>
      <c r="L66" s="61"/>
    </row>
    <row r="67" spans="2:63" s="1" customFormat="1" ht="36.950000000000003" customHeight="1">
      <c r="B67" s="41"/>
      <c r="C67" s="62" t="s">
        <v>171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63" s="1" customFormat="1" ht="6.95" customHeight="1">
      <c r="B68" s="41"/>
      <c r="C68" s="63"/>
      <c r="D68" s="63"/>
      <c r="E68" s="63"/>
      <c r="F68" s="63"/>
      <c r="G68" s="63"/>
      <c r="H68" s="63"/>
      <c r="I68" s="163"/>
      <c r="J68" s="63"/>
      <c r="K68" s="63"/>
      <c r="L68" s="61"/>
    </row>
    <row r="69" spans="2:63" s="1" customFormat="1" ht="14.45" customHeight="1">
      <c r="B69" s="41"/>
      <c r="C69" s="65" t="s">
        <v>18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63" s="1" customFormat="1" ht="16.5" customHeight="1">
      <c r="B70" s="41"/>
      <c r="C70" s="63"/>
      <c r="D70" s="63"/>
      <c r="E70" s="387" t="str">
        <f>E7</f>
        <v>Sdružené parkoviště Jankovcova, Praha 7</v>
      </c>
      <c r="F70" s="388"/>
      <c r="G70" s="388"/>
      <c r="H70" s="388"/>
      <c r="I70" s="163"/>
      <c r="J70" s="63"/>
      <c r="K70" s="63"/>
      <c r="L70" s="61"/>
    </row>
    <row r="71" spans="2:63" s="1" customFormat="1" ht="14.45" customHeight="1">
      <c r="B71" s="41"/>
      <c r="C71" s="65" t="s">
        <v>157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63" s="1" customFormat="1" ht="17.25" customHeight="1">
      <c r="B72" s="41"/>
      <c r="C72" s="63"/>
      <c r="D72" s="63"/>
      <c r="E72" s="362" t="str">
        <f>E9</f>
        <v>___408 - Příprava pro nabíjecí stanici elektromobilů (TSK hl. m. Prahy, a.s.)</v>
      </c>
      <c r="F72" s="389"/>
      <c r="G72" s="389"/>
      <c r="H72" s="389"/>
      <c r="I72" s="163"/>
      <c r="J72" s="63"/>
      <c r="K72" s="63"/>
      <c r="L72" s="61"/>
    </row>
    <row r="73" spans="2:63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63" s="1" customFormat="1" ht="18" customHeight="1">
      <c r="B74" s="41"/>
      <c r="C74" s="65" t="s">
        <v>24</v>
      </c>
      <c r="D74" s="63"/>
      <c r="E74" s="63"/>
      <c r="F74" s="164" t="str">
        <f>F12</f>
        <v>Praha 7</v>
      </c>
      <c r="G74" s="63"/>
      <c r="H74" s="63"/>
      <c r="I74" s="165" t="s">
        <v>26</v>
      </c>
      <c r="J74" s="73" t="str">
        <f>IF(J12="","",J12)</f>
        <v>19. 3. 2018</v>
      </c>
      <c r="K74" s="63"/>
      <c r="L74" s="61"/>
    </row>
    <row r="75" spans="2:63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63" s="1" customFormat="1">
      <c r="B76" s="41"/>
      <c r="C76" s="65" t="s">
        <v>28</v>
      </c>
      <c r="D76" s="63"/>
      <c r="E76" s="63"/>
      <c r="F76" s="164" t="str">
        <f>E15</f>
        <v>Technická správa komunikací hl. m. Prahy, a.s.</v>
      </c>
      <c r="G76" s="63"/>
      <c r="H76" s="63"/>
      <c r="I76" s="165" t="s">
        <v>36</v>
      </c>
      <c r="J76" s="164" t="str">
        <f>E21</f>
        <v>Sinpps s.r.o.</v>
      </c>
      <c r="K76" s="63"/>
      <c r="L76" s="61"/>
    </row>
    <row r="77" spans="2:63" s="1" customFormat="1" ht="14.45" customHeight="1">
      <c r="B77" s="41"/>
      <c r="C77" s="65" t="s">
        <v>34</v>
      </c>
      <c r="D77" s="63"/>
      <c r="E77" s="63"/>
      <c r="F77" s="164" t="str">
        <f>IF(E18="","",E18)</f>
        <v/>
      </c>
      <c r="G77" s="63"/>
      <c r="H77" s="63"/>
      <c r="I77" s="163"/>
      <c r="J77" s="63"/>
      <c r="K77" s="63"/>
      <c r="L77" s="61"/>
    </row>
    <row r="78" spans="2:63" s="1" customFormat="1" ht="10.3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63" s="9" customFormat="1" ht="29.25" customHeight="1">
      <c r="B79" s="166"/>
      <c r="C79" s="167" t="s">
        <v>172</v>
      </c>
      <c r="D79" s="168" t="s">
        <v>62</v>
      </c>
      <c r="E79" s="168" t="s">
        <v>58</v>
      </c>
      <c r="F79" s="168" t="s">
        <v>173</v>
      </c>
      <c r="G79" s="168" t="s">
        <v>174</v>
      </c>
      <c r="H79" s="168" t="s">
        <v>175</v>
      </c>
      <c r="I79" s="169" t="s">
        <v>176</v>
      </c>
      <c r="J79" s="168" t="s">
        <v>161</v>
      </c>
      <c r="K79" s="170" t="s">
        <v>177</v>
      </c>
      <c r="L79" s="171"/>
      <c r="M79" s="81" t="s">
        <v>178</v>
      </c>
      <c r="N79" s="82" t="s">
        <v>47</v>
      </c>
      <c r="O79" s="82" t="s">
        <v>179</v>
      </c>
      <c r="P79" s="82" t="s">
        <v>180</v>
      </c>
      <c r="Q79" s="82" t="s">
        <v>181</v>
      </c>
      <c r="R79" s="82" t="s">
        <v>182</v>
      </c>
      <c r="S79" s="82" t="s">
        <v>183</v>
      </c>
      <c r="T79" s="83" t="s">
        <v>184</v>
      </c>
    </row>
    <row r="80" spans="2:63" s="1" customFormat="1" ht="29.25" customHeight="1">
      <c r="B80" s="41"/>
      <c r="C80" s="87" t="s">
        <v>162</v>
      </c>
      <c r="D80" s="63"/>
      <c r="E80" s="63"/>
      <c r="F80" s="63"/>
      <c r="G80" s="63"/>
      <c r="H80" s="63"/>
      <c r="I80" s="163"/>
      <c r="J80" s="172">
        <f>BK80</f>
        <v>0</v>
      </c>
      <c r="K80" s="63"/>
      <c r="L80" s="61"/>
      <c r="M80" s="84"/>
      <c r="N80" s="85"/>
      <c r="O80" s="85"/>
      <c r="P80" s="173">
        <f>P81</f>
        <v>0</v>
      </c>
      <c r="Q80" s="85"/>
      <c r="R80" s="173">
        <f>R81</f>
        <v>0</v>
      </c>
      <c r="S80" s="85"/>
      <c r="T80" s="174">
        <f>T81</f>
        <v>0</v>
      </c>
      <c r="AT80" s="24" t="s">
        <v>76</v>
      </c>
      <c r="AU80" s="24" t="s">
        <v>163</v>
      </c>
      <c r="BK80" s="175">
        <f>BK81</f>
        <v>0</v>
      </c>
    </row>
    <row r="81" spans="2:65" s="10" customFormat="1" ht="37.35" customHeight="1">
      <c r="B81" s="176"/>
      <c r="C81" s="177"/>
      <c r="D81" s="178" t="s">
        <v>76</v>
      </c>
      <c r="E81" s="179" t="s">
        <v>185</v>
      </c>
      <c r="F81" s="179" t="s">
        <v>186</v>
      </c>
      <c r="G81" s="177"/>
      <c r="H81" s="177"/>
      <c r="I81" s="180"/>
      <c r="J81" s="181">
        <f>BK81</f>
        <v>0</v>
      </c>
      <c r="K81" s="177"/>
      <c r="L81" s="182"/>
      <c r="M81" s="183"/>
      <c r="N81" s="184"/>
      <c r="O81" s="184"/>
      <c r="P81" s="185">
        <f>P82+P91+P100</f>
        <v>0</v>
      </c>
      <c r="Q81" s="184"/>
      <c r="R81" s="185">
        <f>R82+R91+R100</f>
        <v>0</v>
      </c>
      <c r="S81" s="184"/>
      <c r="T81" s="186">
        <f>T82+T91+T100</f>
        <v>0</v>
      </c>
      <c r="AR81" s="187" t="s">
        <v>85</v>
      </c>
      <c r="AT81" s="188" t="s">
        <v>76</v>
      </c>
      <c r="AU81" s="188" t="s">
        <v>77</v>
      </c>
      <c r="AY81" s="187" t="s">
        <v>187</v>
      </c>
      <c r="BK81" s="189">
        <f>BK82+BK91+BK100</f>
        <v>0</v>
      </c>
    </row>
    <row r="82" spans="2:65" s="10" customFormat="1" ht="19.899999999999999" customHeight="1">
      <c r="B82" s="176"/>
      <c r="C82" s="177"/>
      <c r="D82" s="178" t="s">
        <v>76</v>
      </c>
      <c r="E82" s="190" t="s">
        <v>2353</v>
      </c>
      <c r="F82" s="190" t="s">
        <v>2362</v>
      </c>
      <c r="G82" s="177"/>
      <c r="H82" s="177"/>
      <c r="I82" s="180"/>
      <c r="J82" s="191">
        <f>BK82</f>
        <v>0</v>
      </c>
      <c r="K82" s="177"/>
      <c r="L82" s="182"/>
      <c r="M82" s="183"/>
      <c r="N82" s="184"/>
      <c r="O82" s="184"/>
      <c r="P82" s="185">
        <f>SUM(P83:P90)</f>
        <v>0</v>
      </c>
      <c r="Q82" s="184"/>
      <c r="R82" s="185">
        <f>SUM(R83:R90)</f>
        <v>0</v>
      </c>
      <c r="S82" s="184"/>
      <c r="T82" s="186">
        <f>SUM(T83:T90)</f>
        <v>0</v>
      </c>
      <c r="AR82" s="187" t="s">
        <v>85</v>
      </c>
      <c r="AT82" s="188" t="s">
        <v>76</v>
      </c>
      <c r="AU82" s="188" t="s">
        <v>85</v>
      </c>
      <c r="AY82" s="187" t="s">
        <v>187</v>
      </c>
      <c r="BK82" s="189">
        <f>SUM(BK83:BK90)</f>
        <v>0</v>
      </c>
    </row>
    <row r="83" spans="2:65" s="1" customFormat="1" ht="25.5" customHeight="1">
      <c r="B83" s="41"/>
      <c r="C83" s="192" t="s">
        <v>85</v>
      </c>
      <c r="D83" s="192" t="s">
        <v>189</v>
      </c>
      <c r="E83" s="193" t="s">
        <v>2363</v>
      </c>
      <c r="F83" s="194" t="s">
        <v>2364</v>
      </c>
      <c r="G83" s="195" t="s">
        <v>202</v>
      </c>
      <c r="H83" s="196">
        <v>7.5</v>
      </c>
      <c r="I83" s="197"/>
      <c r="J83" s="198">
        <f t="shared" ref="J83:J90" si="0">ROUND(I83*H83,2)</f>
        <v>0</v>
      </c>
      <c r="K83" s="194" t="s">
        <v>21</v>
      </c>
      <c r="L83" s="61"/>
      <c r="M83" s="199" t="s">
        <v>21</v>
      </c>
      <c r="N83" s="200" t="s">
        <v>48</v>
      </c>
      <c r="O83" s="42"/>
      <c r="P83" s="201">
        <f t="shared" ref="P83:P90" si="1">O83*H83</f>
        <v>0</v>
      </c>
      <c r="Q83" s="201">
        <v>0</v>
      </c>
      <c r="R83" s="201">
        <f t="shared" ref="R83:R90" si="2">Q83*H83</f>
        <v>0</v>
      </c>
      <c r="S83" s="201">
        <v>0</v>
      </c>
      <c r="T83" s="202">
        <f t="shared" ref="T83:T90" si="3">S83*H83</f>
        <v>0</v>
      </c>
      <c r="AR83" s="24" t="s">
        <v>194</v>
      </c>
      <c r="AT83" s="24" t="s">
        <v>189</v>
      </c>
      <c r="AU83" s="24" t="s">
        <v>87</v>
      </c>
      <c r="AY83" s="24" t="s">
        <v>187</v>
      </c>
      <c r="BE83" s="203">
        <f t="shared" ref="BE83:BE90" si="4">IF(N83="základní",J83,0)</f>
        <v>0</v>
      </c>
      <c r="BF83" s="203">
        <f t="shared" ref="BF83:BF90" si="5">IF(N83="snížená",J83,0)</f>
        <v>0</v>
      </c>
      <c r="BG83" s="203">
        <f t="shared" ref="BG83:BG90" si="6">IF(N83="zákl. přenesená",J83,0)</f>
        <v>0</v>
      </c>
      <c r="BH83" s="203">
        <f t="shared" ref="BH83:BH90" si="7">IF(N83="sníž. přenesená",J83,0)</f>
        <v>0</v>
      </c>
      <c r="BI83" s="203">
        <f t="shared" ref="BI83:BI90" si="8">IF(N83="nulová",J83,0)</f>
        <v>0</v>
      </c>
      <c r="BJ83" s="24" t="s">
        <v>85</v>
      </c>
      <c r="BK83" s="203">
        <f t="shared" ref="BK83:BK90" si="9">ROUND(I83*H83,2)</f>
        <v>0</v>
      </c>
      <c r="BL83" s="24" t="s">
        <v>194</v>
      </c>
      <c r="BM83" s="24" t="s">
        <v>3263</v>
      </c>
    </row>
    <row r="84" spans="2:65" s="1" customFormat="1" ht="25.5" customHeight="1">
      <c r="B84" s="41"/>
      <c r="C84" s="192" t="s">
        <v>87</v>
      </c>
      <c r="D84" s="192" t="s">
        <v>189</v>
      </c>
      <c r="E84" s="193" t="s">
        <v>2542</v>
      </c>
      <c r="F84" s="194" t="s">
        <v>2543</v>
      </c>
      <c r="G84" s="195" t="s">
        <v>202</v>
      </c>
      <c r="H84" s="196">
        <v>7.5</v>
      </c>
      <c r="I84" s="197"/>
      <c r="J84" s="198">
        <f t="shared" si="0"/>
        <v>0</v>
      </c>
      <c r="K84" s="194" t="s">
        <v>21</v>
      </c>
      <c r="L84" s="61"/>
      <c r="M84" s="199" t="s">
        <v>21</v>
      </c>
      <c r="N84" s="200" t="s">
        <v>48</v>
      </c>
      <c r="O84" s="42"/>
      <c r="P84" s="201">
        <f t="shared" si="1"/>
        <v>0</v>
      </c>
      <c r="Q84" s="201">
        <v>0</v>
      </c>
      <c r="R84" s="201">
        <f t="shared" si="2"/>
        <v>0</v>
      </c>
      <c r="S84" s="201">
        <v>0</v>
      </c>
      <c r="T84" s="202">
        <f t="shared" si="3"/>
        <v>0</v>
      </c>
      <c r="AR84" s="24" t="s">
        <v>194</v>
      </c>
      <c r="AT84" s="24" t="s">
        <v>189</v>
      </c>
      <c r="AU84" s="24" t="s">
        <v>87</v>
      </c>
      <c r="AY84" s="24" t="s">
        <v>187</v>
      </c>
      <c r="BE84" s="203">
        <f t="shared" si="4"/>
        <v>0</v>
      </c>
      <c r="BF84" s="203">
        <f t="shared" si="5"/>
        <v>0</v>
      </c>
      <c r="BG84" s="203">
        <f t="shared" si="6"/>
        <v>0</v>
      </c>
      <c r="BH84" s="203">
        <f t="shared" si="7"/>
        <v>0</v>
      </c>
      <c r="BI84" s="203">
        <f t="shared" si="8"/>
        <v>0</v>
      </c>
      <c r="BJ84" s="24" t="s">
        <v>85</v>
      </c>
      <c r="BK84" s="203">
        <f t="shared" si="9"/>
        <v>0</v>
      </c>
      <c r="BL84" s="24" t="s">
        <v>194</v>
      </c>
      <c r="BM84" s="24" t="s">
        <v>3264</v>
      </c>
    </row>
    <row r="85" spans="2:65" s="1" customFormat="1" ht="16.5" customHeight="1">
      <c r="B85" s="41"/>
      <c r="C85" s="192" t="s">
        <v>199</v>
      </c>
      <c r="D85" s="192" t="s">
        <v>189</v>
      </c>
      <c r="E85" s="193" t="s">
        <v>2369</v>
      </c>
      <c r="F85" s="194" t="s">
        <v>2370</v>
      </c>
      <c r="G85" s="195" t="s">
        <v>293</v>
      </c>
      <c r="H85" s="196">
        <v>192</v>
      </c>
      <c r="I85" s="197"/>
      <c r="J85" s="198">
        <f t="shared" si="0"/>
        <v>0</v>
      </c>
      <c r="K85" s="194" t="s">
        <v>21</v>
      </c>
      <c r="L85" s="61"/>
      <c r="M85" s="199" t="s">
        <v>21</v>
      </c>
      <c r="N85" s="200" t="s">
        <v>48</v>
      </c>
      <c r="O85" s="42"/>
      <c r="P85" s="201">
        <f t="shared" si="1"/>
        <v>0</v>
      </c>
      <c r="Q85" s="201">
        <v>0</v>
      </c>
      <c r="R85" s="201">
        <f t="shared" si="2"/>
        <v>0</v>
      </c>
      <c r="S85" s="201">
        <v>0</v>
      </c>
      <c r="T85" s="202">
        <f t="shared" si="3"/>
        <v>0</v>
      </c>
      <c r="AR85" s="24" t="s">
        <v>194</v>
      </c>
      <c r="AT85" s="24" t="s">
        <v>189</v>
      </c>
      <c r="AU85" s="24" t="s">
        <v>87</v>
      </c>
      <c r="AY85" s="24" t="s">
        <v>187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4" t="s">
        <v>85</v>
      </c>
      <c r="BK85" s="203">
        <f t="shared" si="9"/>
        <v>0</v>
      </c>
      <c r="BL85" s="24" t="s">
        <v>194</v>
      </c>
      <c r="BM85" s="24" t="s">
        <v>3265</v>
      </c>
    </row>
    <row r="86" spans="2:65" s="1" customFormat="1" ht="16.5" customHeight="1">
      <c r="B86" s="41"/>
      <c r="C86" s="192" t="s">
        <v>194</v>
      </c>
      <c r="D86" s="192" t="s">
        <v>189</v>
      </c>
      <c r="E86" s="193" t="s">
        <v>2372</v>
      </c>
      <c r="F86" s="194" t="s">
        <v>2373</v>
      </c>
      <c r="G86" s="195" t="s">
        <v>293</v>
      </c>
      <c r="H86" s="196">
        <v>15</v>
      </c>
      <c r="I86" s="197"/>
      <c r="J86" s="198">
        <f t="shared" si="0"/>
        <v>0</v>
      </c>
      <c r="K86" s="194" t="s">
        <v>21</v>
      </c>
      <c r="L86" s="61"/>
      <c r="M86" s="199" t="s">
        <v>21</v>
      </c>
      <c r="N86" s="200" t="s">
        <v>48</v>
      </c>
      <c r="O86" s="42"/>
      <c r="P86" s="201">
        <f t="shared" si="1"/>
        <v>0</v>
      </c>
      <c r="Q86" s="201">
        <v>0</v>
      </c>
      <c r="R86" s="201">
        <f t="shared" si="2"/>
        <v>0</v>
      </c>
      <c r="S86" s="201">
        <v>0</v>
      </c>
      <c r="T86" s="202">
        <f t="shared" si="3"/>
        <v>0</v>
      </c>
      <c r="AR86" s="24" t="s">
        <v>194</v>
      </c>
      <c r="AT86" s="24" t="s">
        <v>189</v>
      </c>
      <c r="AU86" s="24" t="s">
        <v>87</v>
      </c>
      <c r="AY86" s="24" t="s">
        <v>187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4" t="s">
        <v>85</v>
      </c>
      <c r="BK86" s="203">
        <f t="shared" si="9"/>
        <v>0</v>
      </c>
      <c r="BL86" s="24" t="s">
        <v>194</v>
      </c>
      <c r="BM86" s="24" t="s">
        <v>3266</v>
      </c>
    </row>
    <row r="87" spans="2:65" s="1" customFormat="1" ht="25.5" customHeight="1">
      <c r="B87" s="41"/>
      <c r="C87" s="192" t="s">
        <v>207</v>
      </c>
      <c r="D87" s="192" t="s">
        <v>189</v>
      </c>
      <c r="E87" s="193" t="s">
        <v>3267</v>
      </c>
      <c r="F87" s="194" t="s">
        <v>2376</v>
      </c>
      <c r="G87" s="195" t="s">
        <v>21</v>
      </c>
      <c r="H87" s="196">
        <v>207</v>
      </c>
      <c r="I87" s="197"/>
      <c r="J87" s="198">
        <f t="shared" si="0"/>
        <v>0</v>
      </c>
      <c r="K87" s="194" t="s">
        <v>21</v>
      </c>
      <c r="L87" s="61"/>
      <c r="M87" s="199" t="s">
        <v>21</v>
      </c>
      <c r="N87" s="200" t="s">
        <v>48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194</v>
      </c>
      <c r="AT87" s="24" t="s">
        <v>189</v>
      </c>
      <c r="AU87" s="24" t="s">
        <v>87</v>
      </c>
      <c r="AY87" s="24" t="s">
        <v>187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85</v>
      </c>
      <c r="BK87" s="203">
        <f t="shared" si="9"/>
        <v>0</v>
      </c>
      <c r="BL87" s="24" t="s">
        <v>194</v>
      </c>
      <c r="BM87" s="24" t="s">
        <v>3268</v>
      </c>
    </row>
    <row r="88" spans="2:65" s="1" customFormat="1" ht="16.5" customHeight="1">
      <c r="B88" s="41"/>
      <c r="C88" s="192" t="s">
        <v>211</v>
      </c>
      <c r="D88" s="192" t="s">
        <v>189</v>
      </c>
      <c r="E88" s="193" t="s">
        <v>2387</v>
      </c>
      <c r="F88" s="194" t="s">
        <v>2388</v>
      </c>
      <c r="G88" s="195" t="s">
        <v>233</v>
      </c>
      <c r="H88" s="196">
        <v>20.7</v>
      </c>
      <c r="I88" s="197"/>
      <c r="J88" s="198">
        <f t="shared" si="0"/>
        <v>0</v>
      </c>
      <c r="K88" s="194" t="s">
        <v>21</v>
      </c>
      <c r="L88" s="61"/>
      <c r="M88" s="199" t="s">
        <v>21</v>
      </c>
      <c r="N88" s="200" t="s">
        <v>48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194</v>
      </c>
      <c r="AT88" s="24" t="s">
        <v>189</v>
      </c>
      <c r="AU88" s="24" t="s">
        <v>87</v>
      </c>
      <c r="AY88" s="24" t="s">
        <v>187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85</v>
      </c>
      <c r="BK88" s="203">
        <f t="shared" si="9"/>
        <v>0</v>
      </c>
      <c r="BL88" s="24" t="s">
        <v>194</v>
      </c>
      <c r="BM88" s="24" t="s">
        <v>3269</v>
      </c>
    </row>
    <row r="89" spans="2:65" s="1" customFormat="1" ht="16.5" customHeight="1">
      <c r="B89" s="41"/>
      <c r="C89" s="192" t="s">
        <v>215</v>
      </c>
      <c r="D89" s="192" t="s">
        <v>189</v>
      </c>
      <c r="E89" s="193" t="s">
        <v>2390</v>
      </c>
      <c r="F89" s="194" t="s">
        <v>2391</v>
      </c>
      <c r="G89" s="195" t="s">
        <v>293</v>
      </c>
      <c r="H89" s="196">
        <v>15</v>
      </c>
      <c r="I89" s="197"/>
      <c r="J89" s="198">
        <f t="shared" si="0"/>
        <v>0</v>
      </c>
      <c r="K89" s="194" t="s">
        <v>21</v>
      </c>
      <c r="L89" s="61"/>
      <c r="M89" s="199" t="s">
        <v>21</v>
      </c>
      <c r="N89" s="200" t="s">
        <v>48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194</v>
      </c>
      <c r="AT89" s="24" t="s">
        <v>189</v>
      </c>
      <c r="AU89" s="24" t="s">
        <v>87</v>
      </c>
      <c r="AY89" s="24" t="s">
        <v>187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85</v>
      </c>
      <c r="BK89" s="203">
        <f t="shared" si="9"/>
        <v>0</v>
      </c>
      <c r="BL89" s="24" t="s">
        <v>194</v>
      </c>
      <c r="BM89" s="24" t="s">
        <v>3270</v>
      </c>
    </row>
    <row r="90" spans="2:65" s="1" customFormat="1" ht="16.5" customHeight="1">
      <c r="B90" s="41"/>
      <c r="C90" s="192" t="s">
        <v>219</v>
      </c>
      <c r="D90" s="192" t="s">
        <v>189</v>
      </c>
      <c r="E90" s="193" t="s">
        <v>2393</v>
      </c>
      <c r="F90" s="194" t="s">
        <v>2394</v>
      </c>
      <c r="G90" s="195" t="s">
        <v>293</v>
      </c>
      <c r="H90" s="196">
        <v>15</v>
      </c>
      <c r="I90" s="197"/>
      <c r="J90" s="198">
        <f t="shared" si="0"/>
        <v>0</v>
      </c>
      <c r="K90" s="194" t="s">
        <v>21</v>
      </c>
      <c r="L90" s="61"/>
      <c r="M90" s="199" t="s">
        <v>21</v>
      </c>
      <c r="N90" s="200" t="s">
        <v>48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194</v>
      </c>
      <c r="AT90" s="24" t="s">
        <v>189</v>
      </c>
      <c r="AU90" s="24" t="s">
        <v>87</v>
      </c>
      <c r="AY90" s="24" t="s">
        <v>187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85</v>
      </c>
      <c r="BK90" s="203">
        <f t="shared" si="9"/>
        <v>0</v>
      </c>
      <c r="BL90" s="24" t="s">
        <v>194</v>
      </c>
      <c r="BM90" s="24" t="s">
        <v>3271</v>
      </c>
    </row>
    <row r="91" spans="2:65" s="10" customFormat="1" ht="29.85" customHeight="1">
      <c r="B91" s="176"/>
      <c r="C91" s="177"/>
      <c r="D91" s="178" t="s">
        <v>76</v>
      </c>
      <c r="E91" s="190" t="s">
        <v>2361</v>
      </c>
      <c r="F91" s="190" t="s">
        <v>2508</v>
      </c>
      <c r="G91" s="177"/>
      <c r="H91" s="177"/>
      <c r="I91" s="180"/>
      <c r="J91" s="191">
        <f>BK91</f>
        <v>0</v>
      </c>
      <c r="K91" s="177"/>
      <c r="L91" s="182"/>
      <c r="M91" s="183"/>
      <c r="N91" s="184"/>
      <c r="O91" s="184"/>
      <c r="P91" s="185">
        <f>SUM(P92:P99)</f>
        <v>0</v>
      </c>
      <c r="Q91" s="184"/>
      <c r="R91" s="185">
        <f>SUM(R92:R99)</f>
        <v>0</v>
      </c>
      <c r="S91" s="184"/>
      <c r="T91" s="186">
        <f>SUM(T92:T99)</f>
        <v>0</v>
      </c>
      <c r="AR91" s="187" t="s">
        <v>85</v>
      </c>
      <c r="AT91" s="188" t="s">
        <v>76</v>
      </c>
      <c r="AU91" s="188" t="s">
        <v>85</v>
      </c>
      <c r="AY91" s="187" t="s">
        <v>187</v>
      </c>
      <c r="BK91" s="189">
        <f>SUM(BK92:BK99)</f>
        <v>0</v>
      </c>
    </row>
    <row r="92" spans="2:65" s="1" customFormat="1" ht="16.5" customHeight="1">
      <c r="B92" s="41"/>
      <c r="C92" s="192" t="s">
        <v>225</v>
      </c>
      <c r="D92" s="192" t="s">
        <v>189</v>
      </c>
      <c r="E92" s="193" t="s">
        <v>3272</v>
      </c>
      <c r="F92" s="194" t="s">
        <v>3273</v>
      </c>
      <c r="G92" s="195" t="s">
        <v>1450</v>
      </c>
      <c r="H92" s="196">
        <v>2</v>
      </c>
      <c r="I92" s="197"/>
      <c r="J92" s="198">
        <f t="shared" ref="J92:J99" si="10">ROUND(I92*H92,2)</f>
        <v>0</v>
      </c>
      <c r="K92" s="194" t="s">
        <v>21</v>
      </c>
      <c r="L92" s="61"/>
      <c r="M92" s="199" t="s">
        <v>21</v>
      </c>
      <c r="N92" s="200" t="s">
        <v>48</v>
      </c>
      <c r="O92" s="42"/>
      <c r="P92" s="201">
        <f t="shared" ref="P92:P99" si="11">O92*H92</f>
        <v>0</v>
      </c>
      <c r="Q92" s="201">
        <v>0</v>
      </c>
      <c r="R92" s="201">
        <f t="shared" ref="R92:R99" si="12">Q92*H92</f>
        <v>0</v>
      </c>
      <c r="S92" s="201">
        <v>0</v>
      </c>
      <c r="T92" s="202">
        <f t="shared" ref="T92:T99" si="13">S92*H92</f>
        <v>0</v>
      </c>
      <c r="AR92" s="24" t="s">
        <v>194</v>
      </c>
      <c r="AT92" s="24" t="s">
        <v>189</v>
      </c>
      <c r="AU92" s="24" t="s">
        <v>87</v>
      </c>
      <c r="AY92" s="24" t="s">
        <v>187</v>
      </c>
      <c r="BE92" s="203">
        <f t="shared" ref="BE92:BE99" si="14">IF(N92="základní",J92,0)</f>
        <v>0</v>
      </c>
      <c r="BF92" s="203">
        <f t="shared" ref="BF92:BF99" si="15">IF(N92="snížená",J92,0)</f>
        <v>0</v>
      </c>
      <c r="BG92" s="203">
        <f t="shared" ref="BG92:BG99" si="16">IF(N92="zákl. přenesená",J92,0)</f>
        <v>0</v>
      </c>
      <c r="BH92" s="203">
        <f t="shared" ref="BH92:BH99" si="17">IF(N92="sníž. přenesená",J92,0)</f>
        <v>0</v>
      </c>
      <c r="BI92" s="203">
        <f t="shared" ref="BI92:BI99" si="18">IF(N92="nulová",J92,0)</f>
        <v>0</v>
      </c>
      <c r="BJ92" s="24" t="s">
        <v>85</v>
      </c>
      <c r="BK92" s="203">
        <f t="shared" ref="BK92:BK99" si="19">ROUND(I92*H92,2)</f>
        <v>0</v>
      </c>
      <c r="BL92" s="24" t="s">
        <v>194</v>
      </c>
      <c r="BM92" s="24" t="s">
        <v>3274</v>
      </c>
    </row>
    <row r="93" spans="2:65" s="1" customFormat="1" ht="25.5" customHeight="1">
      <c r="B93" s="41"/>
      <c r="C93" s="192" t="s">
        <v>230</v>
      </c>
      <c r="D93" s="192" t="s">
        <v>189</v>
      </c>
      <c r="E93" s="193" t="s">
        <v>3275</v>
      </c>
      <c r="F93" s="194" t="s">
        <v>3276</v>
      </c>
      <c r="G93" s="195" t="s">
        <v>1450</v>
      </c>
      <c r="H93" s="196">
        <v>2</v>
      </c>
      <c r="I93" s="197"/>
      <c r="J93" s="198">
        <f t="shared" si="10"/>
        <v>0</v>
      </c>
      <c r="K93" s="194" t="s">
        <v>21</v>
      </c>
      <c r="L93" s="61"/>
      <c r="M93" s="199" t="s">
        <v>21</v>
      </c>
      <c r="N93" s="200" t="s">
        <v>48</v>
      </c>
      <c r="O93" s="42"/>
      <c r="P93" s="201">
        <f t="shared" si="11"/>
        <v>0</v>
      </c>
      <c r="Q93" s="201">
        <v>0</v>
      </c>
      <c r="R93" s="201">
        <f t="shared" si="12"/>
        <v>0</v>
      </c>
      <c r="S93" s="201">
        <v>0</v>
      </c>
      <c r="T93" s="202">
        <f t="shared" si="13"/>
        <v>0</v>
      </c>
      <c r="AR93" s="24" t="s">
        <v>194</v>
      </c>
      <c r="AT93" s="24" t="s">
        <v>189</v>
      </c>
      <c r="AU93" s="24" t="s">
        <v>87</v>
      </c>
      <c r="AY93" s="24" t="s">
        <v>187</v>
      </c>
      <c r="BE93" s="203">
        <f t="shared" si="14"/>
        <v>0</v>
      </c>
      <c r="BF93" s="203">
        <f t="shared" si="15"/>
        <v>0</v>
      </c>
      <c r="BG93" s="203">
        <f t="shared" si="16"/>
        <v>0</v>
      </c>
      <c r="BH93" s="203">
        <f t="shared" si="17"/>
        <v>0</v>
      </c>
      <c r="BI93" s="203">
        <f t="shared" si="18"/>
        <v>0</v>
      </c>
      <c r="BJ93" s="24" t="s">
        <v>85</v>
      </c>
      <c r="BK93" s="203">
        <f t="shared" si="19"/>
        <v>0</v>
      </c>
      <c r="BL93" s="24" t="s">
        <v>194</v>
      </c>
      <c r="BM93" s="24" t="s">
        <v>3277</v>
      </c>
    </row>
    <row r="94" spans="2:65" s="1" customFormat="1" ht="16.5" customHeight="1">
      <c r="B94" s="41"/>
      <c r="C94" s="192" t="s">
        <v>236</v>
      </c>
      <c r="D94" s="192" t="s">
        <v>189</v>
      </c>
      <c r="E94" s="193" t="s">
        <v>3278</v>
      </c>
      <c r="F94" s="194" t="s">
        <v>3279</v>
      </c>
      <c r="G94" s="195" t="s">
        <v>293</v>
      </c>
      <c r="H94" s="196">
        <v>207</v>
      </c>
      <c r="I94" s="197"/>
      <c r="J94" s="198">
        <f t="shared" si="10"/>
        <v>0</v>
      </c>
      <c r="K94" s="194" t="s">
        <v>21</v>
      </c>
      <c r="L94" s="61"/>
      <c r="M94" s="199" t="s">
        <v>21</v>
      </c>
      <c r="N94" s="200" t="s">
        <v>48</v>
      </c>
      <c r="O94" s="42"/>
      <c r="P94" s="201">
        <f t="shared" si="11"/>
        <v>0</v>
      </c>
      <c r="Q94" s="201">
        <v>0</v>
      </c>
      <c r="R94" s="201">
        <f t="shared" si="12"/>
        <v>0</v>
      </c>
      <c r="S94" s="201">
        <v>0</v>
      </c>
      <c r="T94" s="202">
        <f t="shared" si="13"/>
        <v>0</v>
      </c>
      <c r="AR94" s="24" t="s">
        <v>194</v>
      </c>
      <c r="AT94" s="24" t="s">
        <v>189</v>
      </c>
      <c r="AU94" s="24" t="s">
        <v>87</v>
      </c>
      <c r="AY94" s="24" t="s">
        <v>187</v>
      </c>
      <c r="BE94" s="203">
        <f t="shared" si="14"/>
        <v>0</v>
      </c>
      <c r="BF94" s="203">
        <f t="shared" si="15"/>
        <v>0</v>
      </c>
      <c r="BG94" s="203">
        <f t="shared" si="16"/>
        <v>0</v>
      </c>
      <c r="BH94" s="203">
        <f t="shared" si="17"/>
        <v>0</v>
      </c>
      <c r="BI94" s="203">
        <f t="shared" si="18"/>
        <v>0</v>
      </c>
      <c r="BJ94" s="24" t="s">
        <v>85</v>
      </c>
      <c r="BK94" s="203">
        <f t="shared" si="19"/>
        <v>0</v>
      </c>
      <c r="BL94" s="24" t="s">
        <v>194</v>
      </c>
      <c r="BM94" s="24" t="s">
        <v>3280</v>
      </c>
    </row>
    <row r="95" spans="2:65" s="1" customFormat="1" ht="16.5" customHeight="1">
      <c r="B95" s="41"/>
      <c r="C95" s="192" t="s">
        <v>240</v>
      </c>
      <c r="D95" s="192" t="s">
        <v>189</v>
      </c>
      <c r="E95" s="193" t="s">
        <v>3281</v>
      </c>
      <c r="F95" s="194" t="s">
        <v>3249</v>
      </c>
      <c r="G95" s="195" t="s">
        <v>293</v>
      </c>
      <c r="H95" s="196">
        <v>30</v>
      </c>
      <c r="I95" s="197"/>
      <c r="J95" s="198">
        <f t="shared" si="10"/>
        <v>0</v>
      </c>
      <c r="K95" s="194" t="s">
        <v>21</v>
      </c>
      <c r="L95" s="61"/>
      <c r="M95" s="199" t="s">
        <v>21</v>
      </c>
      <c r="N95" s="200" t="s">
        <v>48</v>
      </c>
      <c r="O95" s="42"/>
      <c r="P95" s="201">
        <f t="shared" si="11"/>
        <v>0</v>
      </c>
      <c r="Q95" s="201">
        <v>0</v>
      </c>
      <c r="R95" s="201">
        <f t="shared" si="12"/>
        <v>0</v>
      </c>
      <c r="S95" s="201">
        <v>0</v>
      </c>
      <c r="T95" s="202">
        <f t="shared" si="13"/>
        <v>0</v>
      </c>
      <c r="AR95" s="24" t="s">
        <v>194</v>
      </c>
      <c r="AT95" s="24" t="s">
        <v>189</v>
      </c>
      <c r="AU95" s="24" t="s">
        <v>87</v>
      </c>
      <c r="AY95" s="24" t="s">
        <v>187</v>
      </c>
      <c r="BE95" s="203">
        <f t="shared" si="14"/>
        <v>0</v>
      </c>
      <c r="BF95" s="203">
        <f t="shared" si="15"/>
        <v>0</v>
      </c>
      <c r="BG95" s="203">
        <f t="shared" si="16"/>
        <v>0</v>
      </c>
      <c r="BH95" s="203">
        <f t="shared" si="17"/>
        <v>0</v>
      </c>
      <c r="BI95" s="203">
        <f t="shared" si="18"/>
        <v>0</v>
      </c>
      <c r="BJ95" s="24" t="s">
        <v>85</v>
      </c>
      <c r="BK95" s="203">
        <f t="shared" si="19"/>
        <v>0</v>
      </c>
      <c r="BL95" s="24" t="s">
        <v>194</v>
      </c>
      <c r="BM95" s="24" t="s">
        <v>3282</v>
      </c>
    </row>
    <row r="96" spans="2:65" s="1" customFormat="1" ht="16.5" customHeight="1">
      <c r="B96" s="41"/>
      <c r="C96" s="192" t="s">
        <v>244</v>
      </c>
      <c r="D96" s="192" t="s">
        <v>189</v>
      </c>
      <c r="E96" s="193" t="s">
        <v>3283</v>
      </c>
      <c r="F96" s="194" t="s">
        <v>3284</v>
      </c>
      <c r="G96" s="195" t="s">
        <v>1450</v>
      </c>
      <c r="H96" s="196">
        <v>2</v>
      </c>
      <c r="I96" s="197"/>
      <c r="J96" s="198">
        <f t="shared" si="10"/>
        <v>0</v>
      </c>
      <c r="K96" s="194" t="s">
        <v>21</v>
      </c>
      <c r="L96" s="61"/>
      <c r="M96" s="199" t="s">
        <v>21</v>
      </c>
      <c r="N96" s="200" t="s">
        <v>48</v>
      </c>
      <c r="O96" s="42"/>
      <c r="P96" s="201">
        <f t="shared" si="11"/>
        <v>0</v>
      </c>
      <c r="Q96" s="201">
        <v>0</v>
      </c>
      <c r="R96" s="201">
        <f t="shared" si="12"/>
        <v>0</v>
      </c>
      <c r="S96" s="201">
        <v>0</v>
      </c>
      <c r="T96" s="202">
        <f t="shared" si="13"/>
        <v>0</v>
      </c>
      <c r="AR96" s="24" t="s">
        <v>194</v>
      </c>
      <c r="AT96" s="24" t="s">
        <v>189</v>
      </c>
      <c r="AU96" s="24" t="s">
        <v>87</v>
      </c>
      <c r="AY96" s="24" t="s">
        <v>187</v>
      </c>
      <c r="BE96" s="203">
        <f t="shared" si="14"/>
        <v>0</v>
      </c>
      <c r="BF96" s="203">
        <f t="shared" si="15"/>
        <v>0</v>
      </c>
      <c r="BG96" s="203">
        <f t="shared" si="16"/>
        <v>0</v>
      </c>
      <c r="BH96" s="203">
        <f t="shared" si="17"/>
        <v>0</v>
      </c>
      <c r="BI96" s="203">
        <f t="shared" si="18"/>
        <v>0</v>
      </c>
      <c r="BJ96" s="24" t="s">
        <v>85</v>
      </c>
      <c r="BK96" s="203">
        <f t="shared" si="19"/>
        <v>0</v>
      </c>
      <c r="BL96" s="24" t="s">
        <v>194</v>
      </c>
      <c r="BM96" s="24" t="s">
        <v>3285</v>
      </c>
    </row>
    <row r="97" spans="2:65" s="1" customFormat="1" ht="16.5" customHeight="1">
      <c r="B97" s="41"/>
      <c r="C97" s="192" t="s">
        <v>249</v>
      </c>
      <c r="D97" s="192" t="s">
        <v>189</v>
      </c>
      <c r="E97" s="193" t="s">
        <v>2422</v>
      </c>
      <c r="F97" s="194" t="s">
        <v>2423</v>
      </c>
      <c r="G97" s="195" t="s">
        <v>1450</v>
      </c>
      <c r="H97" s="196">
        <v>2</v>
      </c>
      <c r="I97" s="197"/>
      <c r="J97" s="198">
        <f t="shared" si="10"/>
        <v>0</v>
      </c>
      <c r="K97" s="194" t="s">
        <v>21</v>
      </c>
      <c r="L97" s="61"/>
      <c r="M97" s="199" t="s">
        <v>21</v>
      </c>
      <c r="N97" s="200" t="s">
        <v>48</v>
      </c>
      <c r="O97" s="42"/>
      <c r="P97" s="201">
        <f t="shared" si="11"/>
        <v>0</v>
      </c>
      <c r="Q97" s="201">
        <v>0</v>
      </c>
      <c r="R97" s="201">
        <f t="shared" si="12"/>
        <v>0</v>
      </c>
      <c r="S97" s="201">
        <v>0</v>
      </c>
      <c r="T97" s="202">
        <f t="shared" si="13"/>
        <v>0</v>
      </c>
      <c r="AR97" s="24" t="s">
        <v>194</v>
      </c>
      <c r="AT97" s="24" t="s">
        <v>189</v>
      </c>
      <c r="AU97" s="24" t="s">
        <v>87</v>
      </c>
      <c r="AY97" s="24" t="s">
        <v>187</v>
      </c>
      <c r="BE97" s="203">
        <f t="shared" si="14"/>
        <v>0</v>
      </c>
      <c r="BF97" s="203">
        <f t="shared" si="15"/>
        <v>0</v>
      </c>
      <c r="BG97" s="203">
        <f t="shared" si="16"/>
        <v>0</v>
      </c>
      <c r="BH97" s="203">
        <f t="shared" si="17"/>
        <v>0</v>
      </c>
      <c r="BI97" s="203">
        <f t="shared" si="18"/>
        <v>0</v>
      </c>
      <c r="BJ97" s="24" t="s">
        <v>85</v>
      </c>
      <c r="BK97" s="203">
        <f t="shared" si="19"/>
        <v>0</v>
      </c>
      <c r="BL97" s="24" t="s">
        <v>194</v>
      </c>
      <c r="BM97" s="24" t="s">
        <v>3286</v>
      </c>
    </row>
    <row r="98" spans="2:65" s="1" customFormat="1" ht="16.5" customHeight="1">
      <c r="B98" s="41"/>
      <c r="C98" s="192" t="s">
        <v>10</v>
      </c>
      <c r="D98" s="192" t="s">
        <v>189</v>
      </c>
      <c r="E98" s="193" t="s">
        <v>2428</v>
      </c>
      <c r="F98" s="194" t="s">
        <v>2429</v>
      </c>
      <c r="G98" s="195" t="s">
        <v>1450</v>
      </c>
      <c r="H98" s="196">
        <v>8</v>
      </c>
      <c r="I98" s="197"/>
      <c r="J98" s="198">
        <f t="shared" si="10"/>
        <v>0</v>
      </c>
      <c r="K98" s="194" t="s">
        <v>21</v>
      </c>
      <c r="L98" s="61"/>
      <c r="M98" s="199" t="s">
        <v>21</v>
      </c>
      <c r="N98" s="200" t="s">
        <v>48</v>
      </c>
      <c r="O98" s="42"/>
      <c r="P98" s="201">
        <f t="shared" si="11"/>
        <v>0</v>
      </c>
      <c r="Q98" s="201">
        <v>0</v>
      </c>
      <c r="R98" s="201">
        <f t="shared" si="12"/>
        <v>0</v>
      </c>
      <c r="S98" s="201">
        <v>0</v>
      </c>
      <c r="T98" s="202">
        <f t="shared" si="13"/>
        <v>0</v>
      </c>
      <c r="AR98" s="24" t="s">
        <v>194</v>
      </c>
      <c r="AT98" s="24" t="s">
        <v>189</v>
      </c>
      <c r="AU98" s="24" t="s">
        <v>87</v>
      </c>
      <c r="AY98" s="24" t="s">
        <v>187</v>
      </c>
      <c r="BE98" s="203">
        <f t="shared" si="14"/>
        <v>0</v>
      </c>
      <c r="BF98" s="203">
        <f t="shared" si="15"/>
        <v>0</v>
      </c>
      <c r="BG98" s="203">
        <f t="shared" si="16"/>
        <v>0</v>
      </c>
      <c r="BH98" s="203">
        <f t="shared" si="17"/>
        <v>0</v>
      </c>
      <c r="BI98" s="203">
        <f t="shared" si="18"/>
        <v>0</v>
      </c>
      <c r="BJ98" s="24" t="s">
        <v>85</v>
      </c>
      <c r="BK98" s="203">
        <f t="shared" si="19"/>
        <v>0</v>
      </c>
      <c r="BL98" s="24" t="s">
        <v>194</v>
      </c>
      <c r="BM98" s="24" t="s">
        <v>3287</v>
      </c>
    </row>
    <row r="99" spans="2:65" s="1" customFormat="1" ht="16.5" customHeight="1">
      <c r="B99" s="41"/>
      <c r="C99" s="192" t="s">
        <v>259</v>
      </c>
      <c r="D99" s="192" t="s">
        <v>189</v>
      </c>
      <c r="E99" s="193" t="s">
        <v>2434</v>
      </c>
      <c r="F99" s="194" t="s">
        <v>2435</v>
      </c>
      <c r="G99" s="195" t="s">
        <v>293</v>
      </c>
      <c r="H99" s="196">
        <v>207</v>
      </c>
      <c r="I99" s="197"/>
      <c r="J99" s="198">
        <f t="shared" si="10"/>
        <v>0</v>
      </c>
      <c r="K99" s="194" t="s">
        <v>21</v>
      </c>
      <c r="L99" s="61"/>
      <c r="M99" s="199" t="s">
        <v>21</v>
      </c>
      <c r="N99" s="200" t="s">
        <v>48</v>
      </c>
      <c r="O99" s="42"/>
      <c r="P99" s="201">
        <f t="shared" si="11"/>
        <v>0</v>
      </c>
      <c r="Q99" s="201">
        <v>0</v>
      </c>
      <c r="R99" s="201">
        <f t="shared" si="12"/>
        <v>0</v>
      </c>
      <c r="S99" s="201">
        <v>0</v>
      </c>
      <c r="T99" s="202">
        <f t="shared" si="13"/>
        <v>0</v>
      </c>
      <c r="AR99" s="24" t="s">
        <v>194</v>
      </c>
      <c r="AT99" s="24" t="s">
        <v>189</v>
      </c>
      <c r="AU99" s="24" t="s">
        <v>87</v>
      </c>
      <c r="AY99" s="24" t="s">
        <v>187</v>
      </c>
      <c r="BE99" s="203">
        <f t="shared" si="14"/>
        <v>0</v>
      </c>
      <c r="BF99" s="203">
        <f t="shared" si="15"/>
        <v>0</v>
      </c>
      <c r="BG99" s="203">
        <f t="shared" si="16"/>
        <v>0</v>
      </c>
      <c r="BH99" s="203">
        <f t="shared" si="17"/>
        <v>0</v>
      </c>
      <c r="BI99" s="203">
        <f t="shared" si="18"/>
        <v>0</v>
      </c>
      <c r="BJ99" s="24" t="s">
        <v>85</v>
      </c>
      <c r="BK99" s="203">
        <f t="shared" si="19"/>
        <v>0</v>
      </c>
      <c r="BL99" s="24" t="s">
        <v>194</v>
      </c>
      <c r="BM99" s="24" t="s">
        <v>3288</v>
      </c>
    </row>
    <row r="100" spans="2:65" s="10" customFormat="1" ht="29.85" customHeight="1">
      <c r="B100" s="176"/>
      <c r="C100" s="177"/>
      <c r="D100" s="178" t="s">
        <v>76</v>
      </c>
      <c r="E100" s="190" t="s">
        <v>1004</v>
      </c>
      <c r="F100" s="190" t="s">
        <v>1005</v>
      </c>
      <c r="G100" s="177"/>
      <c r="H100" s="177"/>
      <c r="I100" s="180"/>
      <c r="J100" s="191">
        <f>BK100</f>
        <v>0</v>
      </c>
      <c r="K100" s="177"/>
      <c r="L100" s="182"/>
      <c r="M100" s="183"/>
      <c r="N100" s="184"/>
      <c r="O100" s="184"/>
      <c r="P100" s="185">
        <f>SUM(P101:P107)</f>
        <v>0</v>
      </c>
      <c r="Q100" s="184"/>
      <c r="R100" s="185">
        <f>SUM(R101:R107)</f>
        <v>0</v>
      </c>
      <c r="S100" s="184"/>
      <c r="T100" s="186">
        <f>SUM(T101:T107)</f>
        <v>0</v>
      </c>
      <c r="AR100" s="187" t="s">
        <v>194</v>
      </c>
      <c r="AT100" s="188" t="s">
        <v>76</v>
      </c>
      <c r="AU100" s="188" t="s">
        <v>85</v>
      </c>
      <c r="AY100" s="187" t="s">
        <v>187</v>
      </c>
      <c r="BK100" s="189">
        <f>SUM(BK101:BK107)</f>
        <v>0</v>
      </c>
    </row>
    <row r="101" spans="2:65" s="1" customFormat="1" ht="16.5" customHeight="1">
      <c r="B101" s="41"/>
      <c r="C101" s="192" t="s">
        <v>264</v>
      </c>
      <c r="D101" s="192" t="s">
        <v>189</v>
      </c>
      <c r="E101" s="193" t="s">
        <v>2458</v>
      </c>
      <c r="F101" s="194" t="s">
        <v>2459</v>
      </c>
      <c r="G101" s="195" t="s">
        <v>2460</v>
      </c>
      <c r="H101" s="196">
        <v>12</v>
      </c>
      <c r="I101" s="197"/>
      <c r="J101" s="198">
        <f t="shared" ref="J101:J107" si="20">ROUND(I101*H101,2)</f>
        <v>0</v>
      </c>
      <c r="K101" s="194" t="s">
        <v>21</v>
      </c>
      <c r="L101" s="61"/>
      <c r="M101" s="199" t="s">
        <v>21</v>
      </c>
      <c r="N101" s="200" t="s">
        <v>48</v>
      </c>
      <c r="O101" s="42"/>
      <c r="P101" s="201">
        <f t="shared" ref="P101:P107" si="21">O101*H101</f>
        <v>0</v>
      </c>
      <c r="Q101" s="201">
        <v>0</v>
      </c>
      <c r="R101" s="201">
        <f t="shared" ref="R101:R107" si="22">Q101*H101</f>
        <v>0</v>
      </c>
      <c r="S101" s="201">
        <v>0</v>
      </c>
      <c r="T101" s="202">
        <f t="shared" ref="T101:T107" si="23">S101*H101</f>
        <v>0</v>
      </c>
      <c r="AR101" s="24" t="s">
        <v>194</v>
      </c>
      <c r="AT101" s="24" t="s">
        <v>189</v>
      </c>
      <c r="AU101" s="24" t="s">
        <v>87</v>
      </c>
      <c r="AY101" s="24" t="s">
        <v>187</v>
      </c>
      <c r="BE101" s="203">
        <f t="shared" ref="BE101:BE107" si="24">IF(N101="základní",J101,0)</f>
        <v>0</v>
      </c>
      <c r="BF101" s="203">
        <f t="shared" ref="BF101:BF107" si="25">IF(N101="snížená",J101,0)</f>
        <v>0</v>
      </c>
      <c r="BG101" s="203">
        <f t="shared" ref="BG101:BG107" si="26">IF(N101="zákl. přenesená",J101,0)</f>
        <v>0</v>
      </c>
      <c r="BH101" s="203">
        <f t="shared" ref="BH101:BH107" si="27">IF(N101="sníž. přenesená",J101,0)</f>
        <v>0</v>
      </c>
      <c r="BI101" s="203">
        <f t="shared" ref="BI101:BI107" si="28">IF(N101="nulová",J101,0)</f>
        <v>0</v>
      </c>
      <c r="BJ101" s="24" t="s">
        <v>85</v>
      </c>
      <c r="BK101" s="203">
        <f t="shared" ref="BK101:BK107" si="29">ROUND(I101*H101,2)</f>
        <v>0</v>
      </c>
      <c r="BL101" s="24" t="s">
        <v>194</v>
      </c>
      <c r="BM101" s="24" t="s">
        <v>3289</v>
      </c>
    </row>
    <row r="102" spans="2:65" s="1" customFormat="1" ht="16.5" customHeight="1">
      <c r="B102" s="41"/>
      <c r="C102" s="192" t="s">
        <v>269</v>
      </c>
      <c r="D102" s="192" t="s">
        <v>189</v>
      </c>
      <c r="E102" s="193" t="s">
        <v>3290</v>
      </c>
      <c r="F102" s="194" t="s">
        <v>2466</v>
      </c>
      <c r="G102" s="195" t="s">
        <v>2460</v>
      </c>
      <c r="H102" s="196">
        <v>18</v>
      </c>
      <c r="I102" s="197"/>
      <c r="J102" s="198">
        <f t="shared" si="20"/>
        <v>0</v>
      </c>
      <c r="K102" s="194" t="s">
        <v>21</v>
      </c>
      <c r="L102" s="61"/>
      <c r="M102" s="199" t="s">
        <v>21</v>
      </c>
      <c r="N102" s="200" t="s">
        <v>48</v>
      </c>
      <c r="O102" s="42"/>
      <c r="P102" s="201">
        <f t="shared" si="21"/>
        <v>0</v>
      </c>
      <c r="Q102" s="201">
        <v>0</v>
      </c>
      <c r="R102" s="201">
        <f t="shared" si="22"/>
        <v>0</v>
      </c>
      <c r="S102" s="201">
        <v>0</v>
      </c>
      <c r="T102" s="202">
        <f t="shared" si="23"/>
        <v>0</v>
      </c>
      <c r="AR102" s="24" t="s">
        <v>194</v>
      </c>
      <c r="AT102" s="24" t="s">
        <v>189</v>
      </c>
      <c r="AU102" s="24" t="s">
        <v>87</v>
      </c>
      <c r="AY102" s="24" t="s">
        <v>187</v>
      </c>
      <c r="BE102" s="203">
        <f t="shared" si="24"/>
        <v>0</v>
      </c>
      <c r="BF102" s="203">
        <f t="shared" si="25"/>
        <v>0</v>
      </c>
      <c r="BG102" s="203">
        <f t="shared" si="26"/>
        <v>0</v>
      </c>
      <c r="BH102" s="203">
        <f t="shared" si="27"/>
        <v>0</v>
      </c>
      <c r="BI102" s="203">
        <f t="shared" si="28"/>
        <v>0</v>
      </c>
      <c r="BJ102" s="24" t="s">
        <v>85</v>
      </c>
      <c r="BK102" s="203">
        <f t="shared" si="29"/>
        <v>0</v>
      </c>
      <c r="BL102" s="24" t="s">
        <v>194</v>
      </c>
      <c r="BM102" s="24" t="s">
        <v>3291</v>
      </c>
    </row>
    <row r="103" spans="2:65" s="1" customFormat="1" ht="25.5" customHeight="1">
      <c r="B103" s="41"/>
      <c r="C103" s="192" t="s">
        <v>274</v>
      </c>
      <c r="D103" s="192" t="s">
        <v>189</v>
      </c>
      <c r="E103" s="193" t="s">
        <v>3292</v>
      </c>
      <c r="F103" s="194" t="s">
        <v>2469</v>
      </c>
      <c r="G103" s="195" t="s">
        <v>1014</v>
      </c>
      <c r="H103" s="196">
        <v>1</v>
      </c>
      <c r="I103" s="197"/>
      <c r="J103" s="198">
        <f t="shared" si="20"/>
        <v>0</v>
      </c>
      <c r="K103" s="194" t="s">
        <v>21</v>
      </c>
      <c r="L103" s="61"/>
      <c r="M103" s="199" t="s">
        <v>21</v>
      </c>
      <c r="N103" s="200" t="s">
        <v>48</v>
      </c>
      <c r="O103" s="42"/>
      <c r="P103" s="201">
        <f t="shared" si="21"/>
        <v>0</v>
      </c>
      <c r="Q103" s="201">
        <v>0</v>
      </c>
      <c r="R103" s="201">
        <f t="shared" si="22"/>
        <v>0</v>
      </c>
      <c r="S103" s="201">
        <v>0</v>
      </c>
      <c r="T103" s="202">
        <f t="shared" si="23"/>
        <v>0</v>
      </c>
      <c r="AR103" s="24" t="s">
        <v>194</v>
      </c>
      <c r="AT103" s="24" t="s">
        <v>189</v>
      </c>
      <c r="AU103" s="24" t="s">
        <v>87</v>
      </c>
      <c r="AY103" s="24" t="s">
        <v>187</v>
      </c>
      <c r="BE103" s="203">
        <f t="shared" si="24"/>
        <v>0</v>
      </c>
      <c r="BF103" s="203">
        <f t="shared" si="25"/>
        <v>0</v>
      </c>
      <c r="BG103" s="203">
        <f t="shared" si="26"/>
        <v>0</v>
      </c>
      <c r="BH103" s="203">
        <f t="shared" si="27"/>
        <v>0</v>
      </c>
      <c r="BI103" s="203">
        <f t="shared" si="28"/>
        <v>0</v>
      </c>
      <c r="BJ103" s="24" t="s">
        <v>85</v>
      </c>
      <c r="BK103" s="203">
        <f t="shared" si="29"/>
        <v>0</v>
      </c>
      <c r="BL103" s="24" t="s">
        <v>194</v>
      </c>
      <c r="BM103" s="24" t="s">
        <v>3293</v>
      </c>
    </row>
    <row r="104" spans="2:65" s="1" customFormat="1" ht="25.5" customHeight="1">
      <c r="B104" s="41"/>
      <c r="C104" s="192" t="s">
        <v>279</v>
      </c>
      <c r="D104" s="192" t="s">
        <v>189</v>
      </c>
      <c r="E104" s="193" t="s">
        <v>1232</v>
      </c>
      <c r="F104" s="194" t="s">
        <v>1008</v>
      </c>
      <c r="G104" s="195" t="s">
        <v>192</v>
      </c>
      <c r="H104" s="196">
        <v>3</v>
      </c>
      <c r="I104" s="197"/>
      <c r="J104" s="198">
        <f t="shared" si="20"/>
        <v>0</v>
      </c>
      <c r="K104" s="194" t="s">
        <v>21</v>
      </c>
      <c r="L104" s="61"/>
      <c r="M104" s="199" t="s">
        <v>21</v>
      </c>
      <c r="N104" s="200" t="s">
        <v>48</v>
      </c>
      <c r="O104" s="42"/>
      <c r="P104" s="201">
        <f t="shared" si="21"/>
        <v>0</v>
      </c>
      <c r="Q104" s="201">
        <v>0</v>
      </c>
      <c r="R104" s="201">
        <f t="shared" si="22"/>
        <v>0</v>
      </c>
      <c r="S104" s="201">
        <v>0</v>
      </c>
      <c r="T104" s="202">
        <f t="shared" si="23"/>
        <v>0</v>
      </c>
      <c r="AR104" s="24" t="s">
        <v>1009</v>
      </c>
      <c r="AT104" s="24" t="s">
        <v>189</v>
      </c>
      <c r="AU104" s="24" t="s">
        <v>87</v>
      </c>
      <c r="AY104" s="24" t="s">
        <v>187</v>
      </c>
      <c r="BE104" s="203">
        <f t="shared" si="24"/>
        <v>0</v>
      </c>
      <c r="BF104" s="203">
        <f t="shared" si="25"/>
        <v>0</v>
      </c>
      <c r="BG104" s="203">
        <f t="shared" si="26"/>
        <v>0</v>
      </c>
      <c r="BH104" s="203">
        <f t="shared" si="27"/>
        <v>0</v>
      </c>
      <c r="BI104" s="203">
        <f t="shared" si="28"/>
        <v>0</v>
      </c>
      <c r="BJ104" s="24" t="s">
        <v>85</v>
      </c>
      <c r="BK104" s="203">
        <f t="shared" si="29"/>
        <v>0</v>
      </c>
      <c r="BL104" s="24" t="s">
        <v>1009</v>
      </c>
      <c r="BM104" s="24" t="s">
        <v>3294</v>
      </c>
    </row>
    <row r="105" spans="2:65" s="1" customFormat="1" ht="16.5" customHeight="1">
      <c r="B105" s="41"/>
      <c r="C105" s="192" t="s">
        <v>9</v>
      </c>
      <c r="D105" s="192" t="s">
        <v>189</v>
      </c>
      <c r="E105" s="193" t="s">
        <v>1012</v>
      </c>
      <c r="F105" s="194" t="s">
        <v>1013</v>
      </c>
      <c r="G105" s="195" t="s">
        <v>1014</v>
      </c>
      <c r="H105" s="196">
        <v>1</v>
      </c>
      <c r="I105" s="197"/>
      <c r="J105" s="198">
        <f t="shared" si="20"/>
        <v>0</v>
      </c>
      <c r="K105" s="194" t="s">
        <v>21</v>
      </c>
      <c r="L105" s="61"/>
      <c r="M105" s="199" t="s">
        <v>21</v>
      </c>
      <c r="N105" s="200" t="s">
        <v>48</v>
      </c>
      <c r="O105" s="42"/>
      <c r="P105" s="201">
        <f t="shared" si="21"/>
        <v>0</v>
      </c>
      <c r="Q105" s="201">
        <v>0</v>
      </c>
      <c r="R105" s="201">
        <f t="shared" si="22"/>
        <v>0</v>
      </c>
      <c r="S105" s="201">
        <v>0</v>
      </c>
      <c r="T105" s="202">
        <f t="shared" si="23"/>
        <v>0</v>
      </c>
      <c r="AR105" s="24" t="s">
        <v>1009</v>
      </c>
      <c r="AT105" s="24" t="s">
        <v>189</v>
      </c>
      <c r="AU105" s="24" t="s">
        <v>87</v>
      </c>
      <c r="AY105" s="24" t="s">
        <v>187</v>
      </c>
      <c r="BE105" s="203">
        <f t="shared" si="24"/>
        <v>0</v>
      </c>
      <c r="BF105" s="203">
        <f t="shared" si="25"/>
        <v>0</v>
      </c>
      <c r="BG105" s="203">
        <f t="shared" si="26"/>
        <v>0</v>
      </c>
      <c r="BH105" s="203">
        <f t="shared" si="27"/>
        <v>0</v>
      </c>
      <c r="BI105" s="203">
        <f t="shared" si="28"/>
        <v>0</v>
      </c>
      <c r="BJ105" s="24" t="s">
        <v>85</v>
      </c>
      <c r="BK105" s="203">
        <f t="shared" si="29"/>
        <v>0</v>
      </c>
      <c r="BL105" s="24" t="s">
        <v>1009</v>
      </c>
      <c r="BM105" s="24" t="s">
        <v>3295</v>
      </c>
    </row>
    <row r="106" spans="2:65" s="1" customFormat="1" ht="16.5" customHeight="1">
      <c r="B106" s="41"/>
      <c r="C106" s="192" t="s">
        <v>286</v>
      </c>
      <c r="D106" s="192" t="s">
        <v>189</v>
      </c>
      <c r="E106" s="193" t="s">
        <v>1017</v>
      </c>
      <c r="F106" s="194" t="s">
        <v>1018</v>
      </c>
      <c r="G106" s="195" t="s">
        <v>1014</v>
      </c>
      <c r="H106" s="196">
        <v>1</v>
      </c>
      <c r="I106" s="197"/>
      <c r="J106" s="198">
        <f t="shared" si="20"/>
        <v>0</v>
      </c>
      <c r="K106" s="194" t="s">
        <v>21</v>
      </c>
      <c r="L106" s="61"/>
      <c r="M106" s="199" t="s">
        <v>21</v>
      </c>
      <c r="N106" s="200" t="s">
        <v>48</v>
      </c>
      <c r="O106" s="42"/>
      <c r="P106" s="201">
        <f t="shared" si="21"/>
        <v>0</v>
      </c>
      <c r="Q106" s="201">
        <v>0</v>
      </c>
      <c r="R106" s="201">
        <f t="shared" si="22"/>
        <v>0</v>
      </c>
      <c r="S106" s="201">
        <v>0</v>
      </c>
      <c r="T106" s="202">
        <f t="shared" si="23"/>
        <v>0</v>
      </c>
      <c r="AR106" s="24" t="s">
        <v>1009</v>
      </c>
      <c r="AT106" s="24" t="s">
        <v>189</v>
      </c>
      <c r="AU106" s="24" t="s">
        <v>87</v>
      </c>
      <c r="AY106" s="24" t="s">
        <v>187</v>
      </c>
      <c r="BE106" s="203">
        <f t="shared" si="24"/>
        <v>0</v>
      </c>
      <c r="BF106" s="203">
        <f t="shared" si="25"/>
        <v>0</v>
      </c>
      <c r="BG106" s="203">
        <f t="shared" si="26"/>
        <v>0</v>
      </c>
      <c r="BH106" s="203">
        <f t="shared" si="27"/>
        <v>0</v>
      </c>
      <c r="BI106" s="203">
        <f t="shared" si="28"/>
        <v>0</v>
      </c>
      <c r="BJ106" s="24" t="s">
        <v>85</v>
      </c>
      <c r="BK106" s="203">
        <f t="shared" si="29"/>
        <v>0</v>
      </c>
      <c r="BL106" s="24" t="s">
        <v>1009</v>
      </c>
      <c r="BM106" s="24" t="s">
        <v>3296</v>
      </c>
    </row>
    <row r="107" spans="2:65" s="1" customFormat="1" ht="25.5" customHeight="1">
      <c r="B107" s="41"/>
      <c r="C107" s="192" t="s">
        <v>290</v>
      </c>
      <c r="D107" s="192" t="s">
        <v>189</v>
      </c>
      <c r="E107" s="193" t="s">
        <v>1021</v>
      </c>
      <c r="F107" s="194" t="s">
        <v>1022</v>
      </c>
      <c r="G107" s="195" t="s">
        <v>1014</v>
      </c>
      <c r="H107" s="196">
        <v>1</v>
      </c>
      <c r="I107" s="197"/>
      <c r="J107" s="198">
        <f t="shared" si="20"/>
        <v>0</v>
      </c>
      <c r="K107" s="194" t="s">
        <v>21</v>
      </c>
      <c r="L107" s="61"/>
      <c r="M107" s="199" t="s">
        <v>21</v>
      </c>
      <c r="N107" s="216" t="s">
        <v>48</v>
      </c>
      <c r="O107" s="217"/>
      <c r="P107" s="218">
        <f t="shared" si="21"/>
        <v>0</v>
      </c>
      <c r="Q107" s="218">
        <v>0</v>
      </c>
      <c r="R107" s="218">
        <f t="shared" si="22"/>
        <v>0</v>
      </c>
      <c r="S107" s="218">
        <v>0</v>
      </c>
      <c r="T107" s="219">
        <f t="shared" si="23"/>
        <v>0</v>
      </c>
      <c r="AR107" s="24" t="s">
        <v>1009</v>
      </c>
      <c r="AT107" s="24" t="s">
        <v>189</v>
      </c>
      <c r="AU107" s="24" t="s">
        <v>87</v>
      </c>
      <c r="AY107" s="24" t="s">
        <v>187</v>
      </c>
      <c r="BE107" s="203">
        <f t="shared" si="24"/>
        <v>0</v>
      </c>
      <c r="BF107" s="203">
        <f t="shared" si="25"/>
        <v>0</v>
      </c>
      <c r="BG107" s="203">
        <f t="shared" si="26"/>
        <v>0</v>
      </c>
      <c r="BH107" s="203">
        <f t="shared" si="27"/>
        <v>0</v>
      </c>
      <c r="BI107" s="203">
        <f t="shared" si="28"/>
        <v>0</v>
      </c>
      <c r="BJ107" s="24" t="s">
        <v>85</v>
      </c>
      <c r="BK107" s="203">
        <f t="shared" si="29"/>
        <v>0</v>
      </c>
      <c r="BL107" s="24" t="s">
        <v>1009</v>
      </c>
      <c r="BM107" s="24" t="s">
        <v>3297</v>
      </c>
    </row>
    <row r="108" spans="2:65" s="1" customFormat="1" ht="6.95" customHeight="1">
      <c r="B108" s="56"/>
      <c r="C108" s="57"/>
      <c r="D108" s="57"/>
      <c r="E108" s="57"/>
      <c r="F108" s="57"/>
      <c r="G108" s="57"/>
      <c r="H108" s="57"/>
      <c r="I108" s="139"/>
      <c r="J108" s="57"/>
      <c r="K108" s="57"/>
      <c r="L108" s="61"/>
    </row>
  </sheetData>
  <sheetProtection algorithmName="SHA-512" hashValue="a+VkQKiIIFEkIWgcWpk1yoxPP/cVn8MZI9WZlx54bjO0vRBU0K40CocIPaVbbVe32j/MFhzX2SRJtgY+vLpRCA==" saltValue="Vi9sdNd0uzNeonp5C48NFmew8l9mvXsIrLLX6cwIxFm0YIF3hG1hfC3oHccHK7Za2PZw9b3IwkBEmeq+in1N4g==" spinCount="100000" sheet="1" objects="1" scenarios="1" formatColumns="0" formatRows="0" autoFilter="0"/>
  <autoFilter ref="C79:K107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86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158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ROUND(SUM(BE83:BE149), 2)</f>
        <v>0</v>
      </c>
      <c r="G30" s="42"/>
      <c r="H30" s="42"/>
      <c r="I30" s="131">
        <v>0.21</v>
      </c>
      <c r="J30" s="130">
        <f>ROUND(ROUND((SUM(BE83:BE149)),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ROUND(SUM(BF83:BF149), 2)</f>
        <v>0</v>
      </c>
      <c r="G31" s="42"/>
      <c r="H31" s="42"/>
      <c r="I31" s="131">
        <v>0.15</v>
      </c>
      <c r="J31" s="130">
        <f>ROUND(ROUND((SUM(BF83:BF149)),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ROUND(SUM(BG83:BG149),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ROUND(SUM(BH83:BH149),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ROUND(SUM(BI83:BI149),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___001_II - Příprava staveniště - FINAL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J83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164</v>
      </c>
      <c r="E57" s="152"/>
      <c r="F57" s="152"/>
      <c r="G57" s="152"/>
      <c r="H57" s="152"/>
      <c r="I57" s="153"/>
      <c r="J57" s="154">
        <f>J84</f>
        <v>0</v>
      </c>
      <c r="K57" s="155"/>
    </row>
    <row r="58" spans="2:47" s="8" customFormat="1" ht="19.899999999999999" customHeight="1">
      <c r="B58" s="156"/>
      <c r="C58" s="157"/>
      <c r="D58" s="158" t="s">
        <v>165</v>
      </c>
      <c r="E58" s="159"/>
      <c r="F58" s="159"/>
      <c r="G58" s="159"/>
      <c r="H58" s="159"/>
      <c r="I58" s="160"/>
      <c r="J58" s="161">
        <f>J85</f>
        <v>0</v>
      </c>
      <c r="K58" s="162"/>
    </row>
    <row r="59" spans="2:47" s="8" customFormat="1" ht="19.899999999999999" customHeight="1">
      <c r="B59" s="156"/>
      <c r="C59" s="157"/>
      <c r="D59" s="158" t="s">
        <v>166</v>
      </c>
      <c r="E59" s="159"/>
      <c r="F59" s="159"/>
      <c r="G59" s="159"/>
      <c r="H59" s="159"/>
      <c r="I59" s="160"/>
      <c r="J59" s="161">
        <f>J106</f>
        <v>0</v>
      </c>
      <c r="K59" s="162"/>
    </row>
    <row r="60" spans="2:47" s="8" customFormat="1" ht="19.899999999999999" customHeight="1">
      <c r="B60" s="156"/>
      <c r="C60" s="157"/>
      <c r="D60" s="158" t="s">
        <v>167</v>
      </c>
      <c r="E60" s="159"/>
      <c r="F60" s="159"/>
      <c r="G60" s="159"/>
      <c r="H60" s="159"/>
      <c r="I60" s="160"/>
      <c r="J60" s="161">
        <f>J108</f>
        <v>0</v>
      </c>
      <c r="K60" s="162"/>
    </row>
    <row r="61" spans="2:47" s="8" customFormat="1" ht="19.899999999999999" customHeight="1">
      <c r="B61" s="156"/>
      <c r="C61" s="157"/>
      <c r="D61" s="158" t="s">
        <v>168</v>
      </c>
      <c r="E61" s="159"/>
      <c r="F61" s="159"/>
      <c r="G61" s="159"/>
      <c r="H61" s="159"/>
      <c r="I61" s="160"/>
      <c r="J61" s="161">
        <f>J123</f>
        <v>0</v>
      </c>
      <c r="K61" s="162"/>
    </row>
    <row r="62" spans="2:47" s="7" customFormat="1" ht="24.95" customHeight="1">
      <c r="B62" s="149"/>
      <c r="C62" s="150"/>
      <c r="D62" s="151" t="s">
        <v>169</v>
      </c>
      <c r="E62" s="152"/>
      <c r="F62" s="152"/>
      <c r="G62" s="152"/>
      <c r="H62" s="152"/>
      <c r="I62" s="153"/>
      <c r="J62" s="154">
        <f>J147</f>
        <v>0</v>
      </c>
      <c r="K62" s="155"/>
    </row>
    <row r="63" spans="2:47" s="8" customFormat="1" ht="19.899999999999999" customHeight="1">
      <c r="B63" s="156"/>
      <c r="C63" s="157"/>
      <c r="D63" s="158" t="s">
        <v>170</v>
      </c>
      <c r="E63" s="159"/>
      <c r="F63" s="159"/>
      <c r="G63" s="159"/>
      <c r="H63" s="159"/>
      <c r="I63" s="160"/>
      <c r="J63" s="161">
        <f>J148</f>
        <v>0</v>
      </c>
      <c r="K63" s="162"/>
    </row>
    <row r="64" spans="2:47" s="1" customFormat="1" ht="21.75" customHeight="1">
      <c r="B64" s="41"/>
      <c r="C64" s="42"/>
      <c r="D64" s="42"/>
      <c r="E64" s="42"/>
      <c r="F64" s="42"/>
      <c r="G64" s="42"/>
      <c r="H64" s="42"/>
      <c r="I64" s="118"/>
      <c r="J64" s="42"/>
      <c r="K64" s="4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2"/>
      <c r="J69" s="60"/>
      <c r="K69" s="60"/>
      <c r="L69" s="61"/>
    </row>
    <row r="70" spans="2:12" s="1" customFormat="1" ht="36.950000000000003" customHeight="1">
      <c r="B70" s="41"/>
      <c r="C70" s="62" t="s">
        <v>171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6.5" customHeight="1">
      <c r="B73" s="41"/>
      <c r="C73" s="63"/>
      <c r="D73" s="63"/>
      <c r="E73" s="387" t="str">
        <f>E7</f>
        <v>Sdružené parkoviště Jankovcova, Praha 7</v>
      </c>
      <c r="F73" s="388"/>
      <c r="G73" s="388"/>
      <c r="H73" s="388"/>
      <c r="I73" s="163"/>
      <c r="J73" s="63"/>
      <c r="K73" s="63"/>
      <c r="L73" s="61"/>
    </row>
    <row r="74" spans="2:12" s="1" customFormat="1" ht="14.45" customHeight="1">
      <c r="B74" s="41"/>
      <c r="C74" s="65" t="s">
        <v>157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7.25" customHeight="1">
      <c r="B75" s="41"/>
      <c r="C75" s="63"/>
      <c r="D75" s="63"/>
      <c r="E75" s="362" t="str">
        <f>E9</f>
        <v>___001_II - Příprava staveniště - FINAL</v>
      </c>
      <c r="F75" s="389"/>
      <c r="G75" s="389"/>
      <c r="H75" s="389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8" customHeight="1">
      <c r="B77" s="41"/>
      <c r="C77" s="65" t="s">
        <v>24</v>
      </c>
      <c r="D77" s="63"/>
      <c r="E77" s="63"/>
      <c r="F77" s="164" t="str">
        <f>F12</f>
        <v>Praha 7</v>
      </c>
      <c r="G77" s="63"/>
      <c r="H77" s="63"/>
      <c r="I77" s="165" t="s">
        <v>26</v>
      </c>
      <c r="J77" s="73" t="str">
        <f>IF(J12="","",J12)</f>
        <v>19. 3. 2018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>
      <c r="B79" s="41"/>
      <c r="C79" s="65" t="s">
        <v>28</v>
      </c>
      <c r="D79" s="63"/>
      <c r="E79" s="63"/>
      <c r="F79" s="164" t="str">
        <f>E15</f>
        <v>Technická správa komunikací hl. m. Prahy, a.s.</v>
      </c>
      <c r="G79" s="63"/>
      <c r="H79" s="63"/>
      <c r="I79" s="165" t="s">
        <v>36</v>
      </c>
      <c r="J79" s="164" t="str">
        <f>E21</f>
        <v>Sinpps s.r.o.</v>
      </c>
      <c r="K79" s="63"/>
      <c r="L79" s="61"/>
    </row>
    <row r="80" spans="2:12" s="1" customFormat="1" ht="14.45" customHeight="1">
      <c r="B80" s="41"/>
      <c r="C80" s="65" t="s">
        <v>34</v>
      </c>
      <c r="D80" s="63"/>
      <c r="E80" s="63"/>
      <c r="F80" s="164" t="str">
        <f>IF(E18="","",E18)</f>
        <v/>
      </c>
      <c r="G80" s="63"/>
      <c r="H80" s="63"/>
      <c r="I80" s="163"/>
      <c r="J80" s="63"/>
      <c r="K80" s="63"/>
      <c r="L80" s="61"/>
    </row>
    <row r="81" spans="2:65" s="1" customFormat="1" ht="10.3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9" customFormat="1" ht="29.25" customHeight="1">
      <c r="B82" s="166"/>
      <c r="C82" s="167" t="s">
        <v>172</v>
      </c>
      <c r="D82" s="168" t="s">
        <v>62</v>
      </c>
      <c r="E82" s="168" t="s">
        <v>58</v>
      </c>
      <c r="F82" s="168" t="s">
        <v>173</v>
      </c>
      <c r="G82" s="168" t="s">
        <v>174</v>
      </c>
      <c r="H82" s="168" t="s">
        <v>175</v>
      </c>
      <c r="I82" s="169" t="s">
        <v>176</v>
      </c>
      <c r="J82" s="168" t="s">
        <v>161</v>
      </c>
      <c r="K82" s="170" t="s">
        <v>177</v>
      </c>
      <c r="L82" s="171"/>
      <c r="M82" s="81" t="s">
        <v>178</v>
      </c>
      <c r="N82" s="82" t="s">
        <v>47</v>
      </c>
      <c r="O82" s="82" t="s">
        <v>179</v>
      </c>
      <c r="P82" s="82" t="s">
        <v>180</v>
      </c>
      <c r="Q82" s="82" t="s">
        <v>181</v>
      </c>
      <c r="R82" s="82" t="s">
        <v>182</v>
      </c>
      <c r="S82" s="82" t="s">
        <v>183</v>
      </c>
      <c r="T82" s="83" t="s">
        <v>184</v>
      </c>
    </row>
    <row r="83" spans="2:65" s="1" customFormat="1" ht="29.25" customHeight="1">
      <c r="B83" s="41"/>
      <c r="C83" s="87" t="s">
        <v>162</v>
      </c>
      <c r="D83" s="63"/>
      <c r="E83" s="63"/>
      <c r="F83" s="63"/>
      <c r="G83" s="63"/>
      <c r="H83" s="63"/>
      <c r="I83" s="163"/>
      <c r="J83" s="172">
        <f>BK83</f>
        <v>0</v>
      </c>
      <c r="K83" s="63"/>
      <c r="L83" s="61"/>
      <c r="M83" s="84"/>
      <c r="N83" s="85"/>
      <c r="O83" s="85"/>
      <c r="P83" s="173">
        <f>P84+P147</f>
        <v>0</v>
      </c>
      <c r="Q83" s="85"/>
      <c r="R83" s="173">
        <f>R84+R147</f>
        <v>9.2000000000000003E-4</v>
      </c>
      <c r="S83" s="85"/>
      <c r="T83" s="174">
        <f>T84+T147</f>
        <v>1142.7863500000001</v>
      </c>
      <c r="AT83" s="24" t="s">
        <v>76</v>
      </c>
      <c r="AU83" s="24" t="s">
        <v>163</v>
      </c>
      <c r="BK83" s="175">
        <f>BK84+BK147</f>
        <v>0</v>
      </c>
    </row>
    <row r="84" spans="2:65" s="10" customFormat="1" ht="37.35" customHeight="1">
      <c r="B84" s="176"/>
      <c r="C84" s="177"/>
      <c r="D84" s="178" t="s">
        <v>76</v>
      </c>
      <c r="E84" s="179" t="s">
        <v>185</v>
      </c>
      <c r="F84" s="179" t="s">
        <v>186</v>
      </c>
      <c r="G84" s="177"/>
      <c r="H84" s="177"/>
      <c r="I84" s="180"/>
      <c r="J84" s="181">
        <f>BK84</f>
        <v>0</v>
      </c>
      <c r="K84" s="177"/>
      <c r="L84" s="182"/>
      <c r="M84" s="183"/>
      <c r="N84" s="184"/>
      <c r="O84" s="184"/>
      <c r="P84" s="185">
        <f>P85+P106+P108+P123</f>
        <v>0</v>
      </c>
      <c r="Q84" s="184"/>
      <c r="R84" s="185">
        <f>R85+R106+R108+R123</f>
        <v>9.2000000000000003E-4</v>
      </c>
      <c r="S84" s="184"/>
      <c r="T84" s="186">
        <f>T85+T106+T108+T123</f>
        <v>1141.73335</v>
      </c>
      <c r="AR84" s="187" t="s">
        <v>85</v>
      </c>
      <c r="AT84" s="188" t="s">
        <v>76</v>
      </c>
      <c r="AU84" s="188" t="s">
        <v>77</v>
      </c>
      <c r="AY84" s="187" t="s">
        <v>187</v>
      </c>
      <c r="BK84" s="189">
        <f>BK85+BK106+BK108+BK123</f>
        <v>0</v>
      </c>
    </row>
    <row r="85" spans="2:65" s="10" customFormat="1" ht="19.899999999999999" customHeight="1">
      <c r="B85" s="176"/>
      <c r="C85" s="177"/>
      <c r="D85" s="178" t="s">
        <v>76</v>
      </c>
      <c r="E85" s="190" t="s">
        <v>85</v>
      </c>
      <c r="F85" s="190" t="s">
        <v>188</v>
      </c>
      <c r="G85" s="177"/>
      <c r="H85" s="177"/>
      <c r="I85" s="180"/>
      <c r="J85" s="191">
        <f>BK85</f>
        <v>0</v>
      </c>
      <c r="K85" s="177"/>
      <c r="L85" s="182"/>
      <c r="M85" s="183"/>
      <c r="N85" s="184"/>
      <c r="O85" s="184"/>
      <c r="P85" s="185">
        <f>SUM(P86:P105)</f>
        <v>0</v>
      </c>
      <c r="Q85" s="184"/>
      <c r="R85" s="185">
        <f>SUM(R86:R105)</f>
        <v>9.2000000000000003E-4</v>
      </c>
      <c r="S85" s="184"/>
      <c r="T85" s="186">
        <f>SUM(T86:T105)</f>
        <v>866.15</v>
      </c>
      <c r="AR85" s="187" t="s">
        <v>85</v>
      </c>
      <c r="AT85" s="188" t="s">
        <v>76</v>
      </c>
      <c r="AU85" s="188" t="s">
        <v>85</v>
      </c>
      <c r="AY85" s="187" t="s">
        <v>187</v>
      </c>
      <c r="BK85" s="189">
        <f>SUM(BK86:BK105)</f>
        <v>0</v>
      </c>
    </row>
    <row r="86" spans="2:65" s="1" customFormat="1" ht="16.5" customHeight="1">
      <c r="B86" s="41"/>
      <c r="C86" s="192" t="s">
        <v>85</v>
      </c>
      <c r="D86" s="192" t="s">
        <v>189</v>
      </c>
      <c r="E86" s="193" t="s">
        <v>190</v>
      </c>
      <c r="F86" s="194" t="s">
        <v>191</v>
      </c>
      <c r="G86" s="195" t="s">
        <v>192</v>
      </c>
      <c r="H86" s="196">
        <v>13</v>
      </c>
      <c r="I86" s="197"/>
      <c r="J86" s="198">
        <f t="shared" ref="J86:J93" si="0">ROUND(I86*H86,2)</f>
        <v>0</v>
      </c>
      <c r="K86" s="194" t="s">
        <v>193</v>
      </c>
      <c r="L86" s="61"/>
      <c r="M86" s="199" t="s">
        <v>21</v>
      </c>
      <c r="N86" s="200" t="s">
        <v>48</v>
      </c>
      <c r="O86" s="42"/>
      <c r="P86" s="201">
        <f t="shared" ref="P86:P93" si="1">O86*H86</f>
        <v>0</v>
      </c>
      <c r="Q86" s="201">
        <v>5.0000000000000002E-5</v>
      </c>
      <c r="R86" s="201">
        <f t="shared" ref="R86:R93" si="2">Q86*H86</f>
        <v>6.5000000000000008E-4</v>
      </c>
      <c r="S86" s="201">
        <v>0</v>
      </c>
      <c r="T86" s="202">
        <f t="shared" ref="T86:T93" si="3">S86*H86</f>
        <v>0</v>
      </c>
      <c r="AR86" s="24" t="s">
        <v>194</v>
      </c>
      <c r="AT86" s="24" t="s">
        <v>189</v>
      </c>
      <c r="AU86" s="24" t="s">
        <v>87</v>
      </c>
      <c r="AY86" s="24" t="s">
        <v>187</v>
      </c>
      <c r="BE86" s="203">
        <f t="shared" ref="BE86:BE93" si="4">IF(N86="základní",J86,0)</f>
        <v>0</v>
      </c>
      <c r="BF86" s="203">
        <f t="shared" ref="BF86:BF93" si="5">IF(N86="snížená",J86,0)</f>
        <v>0</v>
      </c>
      <c r="BG86" s="203">
        <f t="shared" ref="BG86:BG93" si="6">IF(N86="zákl. přenesená",J86,0)</f>
        <v>0</v>
      </c>
      <c r="BH86" s="203">
        <f t="shared" ref="BH86:BH93" si="7">IF(N86="sníž. přenesená",J86,0)</f>
        <v>0</v>
      </c>
      <c r="BI86" s="203">
        <f t="shared" ref="BI86:BI93" si="8">IF(N86="nulová",J86,0)</f>
        <v>0</v>
      </c>
      <c r="BJ86" s="24" t="s">
        <v>85</v>
      </c>
      <c r="BK86" s="203">
        <f t="shared" ref="BK86:BK93" si="9">ROUND(I86*H86,2)</f>
        <v>0</v>
      </c>
      <c r="BL86" s="24" t="s">
        <v>194</v>
      </c>
      <c r="BM86" s="24" t="s">
        <v>195</v>
      </c>
    </row>
    <row r="87" spans="2:65" s="1" customFormat="1" ht="16.5" customHeight="1">
      <c r="B87" s="41"/>
      <c r="C87" s="192" t="s">
        <v>87</v>
      </c>
      <c r="D87" s="192" t="s">
        <v>189</v>
      </c>
      <c r="E87" s="193" t="s">
        <v>196</v>
      </c>
      <c r="F87" s="194" t="s">
        <v>197</v>
      </c>
      <c r="G87" s="195" t="s">
        <v>192</v>
      </c>
      <c r="H87" s="196">
        <v>3</v>
      </c>
      <c r="I87" s="197"/>
      <c r="J87" s="198">
        <f t="shared" si="0"/>
        <v>0</v>
      </c>
      <c r="K87" s="194" t="s">
        <v>193</v>
      </c>
      <c r="L87" s="61"/>
      <c r="M87" s="199" t="s">
        <v>21</v>
      </c>
      <c r="N87" s="200" t="s">
        <v>48</v>
      </c>
      <c r="O87" s="42"/>
      <c r="P87" s="201">
        <f t="shared" si="1"/>
        <v>0</v>
      </c>
      <c r="Q87" s="201">
        <v>9.0000000000000006E-5</v>
      </c>
      <c r="R87" s="201">
        <f t="shared" si="2"/>
        <v>2.7E-4</v>
      </c>
      <c r="S87" s="201">
        <v>0</v>
      </c>
      <c r="T87" s="202">
        <f t="shared" si="3"/>
        <v>0</v>
      </c>
      <c r="AR87" s="24" t="s">
        <v>194</v>
      </c>
      <c r="AT87" s="24" t="s">
        <v>189</v>
      </c>
      <c r="AU87" s="24" t="s">
        <v>87</v>
      </c>
      <c r="AY87" s="24" t="s">
        <v>187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85</v>
      </c>
      <c r="BK87" s="203">
        <f t="shared" si="9"/>
        <v>0</v>
      </c>
      <c r="BL87" s="24" t="s">
        <v>194</v>
      </c>
      <c r="BM87" s="24" t="s">
        <v>198</v>
      </c>
    </row>
    <row r="88" spans="2:65" s="1" customFormat="1" ht="38.25" customHeight="1">
      <c r="B88" s="41"/>
      <c r="C88" s="192" t="s">
        <v>199</v>
      </c>
      <c r="D88" s="192" t="s">
        <v>189</v>
      </c>
      <c r="E88" s="193" t="s">
        <v>200</v>
      </c>
      <c r="F88" s="194" t="s">
        <v>201</v>
      </c>
      <c r="G88" s="195" t="s">
        <v>202</v>
      </c>
      <c r="H88" s="196">
        <v>290</v>
      </c>
      <c r="I88" s="197"/>
      <c r="J88" s="198">
        <f t="shared" si="0"/>
        <v>0</v>
      </c>
      <c r="K88" s="194" t="s">
        <v>193</v>
      </c>
      <c r="L88" s="61"/>
      <c r="M88" s="199" t="s">
        <v>21</v>
      </c>
      <c r="N88" s="200" t="s">
        <v>48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0.29499999999999998</v>
      </c>
      <c r="T88" s="202">
        <f t="shared" si="3"/>
        <v>85.55</v>
      </c>
      <c r="AR88" s="24" t="s">
        <v>194</v>
      </c>
      <c r="AT88" s="24" t="s">
        <v>189</v>
      </c>
      <c r="AU88" s="24" t="s">
        <v>87</v>
      </c>
      <c r="AY88" s="24" t="s">
        <v>187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85</v>
      </c>
      <c r="BK88" s="203">
        <f t="shared" si="9"/>
        <v>0</v>
      </c>
      <c r="BL88" s="24" t="s">
        <v>194</v>
      </c>
      <c r="BM88" s="24" t="s">
        <v>203</v>
      </c>
    </row>
    <row r="89" spans="2:65" s="1" customFormat="1" ht="38.25" customHeight="1">
      <c r="B89" s="41"/>
      <c r="C89" s="192" t="s">
        <v>194</v>
      </c>
      <c r="D89" s="192" t="s">
        <v>189</v>
      </c>
      <c r="E89" s="193" t="s">
        <v>204</v>
      </c>
      <c r="F89" s="194" t="s">
        <v>205</v>
      </c>
      <c r="G89" s="195" t="s">
        <v>202</v>
      </c>
      <c r="H89" s="196">
        <v>290</v>
      </c>
      <c r="I89" s="197"/>
      <c r="J89" s="198">
        <f t="shared" si="0"/>
        <v>0</v>
      </c>
      <c r="K89" s="194" t="s">
        <v>193</v>
      </c>
      <c r="L89" s="61"/>
      <c r="M89" s="199" t="s">
        <v>21</v>
      </c>
      <c r="N89" s="200" t="s">
        <v>48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0.24</v>
      </c>
      <c r="T89" s="202">
        <f t="shared" si="3"/>
        <v>69.599999999999994</v>
      </c>
      <c r="AR89" s="24" t="s">
        <v>194</v>
      </c>
      <c r="AT89" s="24" t="s">
        <v>189</v>
      </c>
      <c r="AU89" s="24" t="s">
        <v>87</v>
      </c>
      <c r="AY89" s="24" t="s">
        <v>187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85</v>
      </c>
      <c r="BK89" s="203">
        <f t="shared" si="9"/>
        <v>0</v>
      </c>
      <c r="BL89" s="24" t="s">
        <v>194</v>
      </c>
      <c r="BM89" s="24" t="s">
        <v>206</v>
      </c>
    </row>
    <row r="90" spans="2:65" s="1" customFormat="1" ht="25.5" customHeight="1">
      <c r="B90" s="41"/>
      <c r="C90" s="192" t="s">
        <v>207</v>
      </c>
      <c r="D90" s="192" t="s">
        <v>189</v>
      </c>
      <c r="E90" s="193" t="s">
        <v>208</v>
      </c>
      <c r="F90" s="194" t="s">
        <v>209</v>
      </c>
      <c r="G90" s="195" t="s">
        <v>202</v>
      </c>
      <c r="H90" s="196">
        <v>2250</v>
      </c>
      <c r="I90" s="197"/>
      <c r="J90" s="198">
        <f t="shared" si="0"/>
        <v>0</v>
      </c>
      <c r="K90" s="194" t="s">
        <v>193</v>
      </c>
      <c r="L90" s="61"/>
      <c r="M90" s="199" t="s">
        <v>21</v>
      </c>
      <c r="N90" s="200" t="s">
        <v>48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0.316</v>
      </c>
      <c r="T90" s="202">
        <f t="shared" si="3"/>
        <v>711</v>
      </c>
      <c r="AR90" s="24" t="s">
        <v>194</v>
      </c>
      <c r="AT90" s="24" t="s">
        <v>189</v>
      </c>
      <c r="AU90" s="24" t="s">
        <v>87</v>
      </c>
      <c r="AY90" s="24" t="s">
        <v>187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85</v>
      </c>
      <c r="BK90" s="203">
        <f t="shared" si="9"/>
        <v>0</v>
      </c>
      <c r="BL90" s="24" t="s">
        <v>194</v>
      </c>
      <c r="BM90" s="24" t="s">
        <v>210</v>
      </c>
    </row>
    <row r="91" spans="2:65" s="1" customFormat="1" ht="25.5" customHeight="1">
      <c r="B91" s="41"/>
      <c r="C91" s="192" t="s">
        <v>211</v>
      </c>
      <c r="D91" s="192" t="s">
        <v>189</v>
      </c>
      <c r="E91" s="193" t="s">
        <v>212</v>
      </c>
      <c r="F91" s="194" t="s">
        <v>213</v>
      </c>
      <c r="G91" s="195" t="s">
        <v>192</v>
      </c>
      <c r="H91" s="196">
        <v>13</v>
      </c>
      <c r="I91" s="197"/>
      <c r="J91" s="198">
        <f t="shared" si="0"/>
        <v>0</v>
      </c>
      <c r="K91" s="194" t="s">
        <v>193</v>
      </c>
      <c r="L91" s="61"/>
      <c r="M91" s="199" t="s">
        <v>21</v>
      </c>
      <c r="N91" s="200" t="s">
        <v>48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194</v>
      </c>
      <c r="AT91" s="24" t="s">
        <v>189</v>
      </c>
      <c r="AU91" s="24" t="s">
        <v>87</v>
      </c>
      <c r="AY91" s="24" t="s">
        <v>187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85</v>
      </c>
      <c r="BK91" s="203">
        <f t="shared" si="9"/>
        <v>0</v>
      </c>
      <c r="BL91" s="24" t="s">
        <v>194</v>
      </c>
      <c r="BM91" s="24" t="s">
        <v>214</v>
      </c>
    </row>
    <row r="92" spans="2:65" s="1" customFormat="1" ht="25.5" customHeight="1">
      <c r="B92" s="41"/>
      <c r="C92" s="192" t="s">
        <v>215</v>
      </c>
      <c r="D92" s="192" t="s">
        <v>189</v>
      </c>
      <c r="E92" s="193" t="s">
        <v>216</v>
      </c>
      <c r="F92" s="194" t="s">
        <v>217</v>
      </c>
      <c r="G92" s="195" t="s">
        <v>192</v>
      </c>
      <c r="H92" s="196">
        <v>3</v>
      </c>
      <c r="I92" s="197"/>
      <c r="J92" s="198">
        <f t="shared" si="0"/>
        <v>0</v>
      </c>
      <c r="K92" s="194" t="s">
        <v>193</v>
      </c>
      <c r="L92" s="61"/>
      <c r="M92" s="199" t="s">
        <v>21</v>
      </c>
      <c r="N92" s="200" t="s">
        <v>48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194</v>
      </c>
      <c r="AT92" s="24" t="s">
        <v>189</v>
      </c>
      <c r="AU92" s="24" t="s">
        <v>87</v>
      </c>
      <c r="AY92" s="24" t="s">
        <v>187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85</v>
      </c>
      <c r="BK92" s="203">
        <f t="shared" si="9"/>
        <v>0</v>
      </c>
      <c r="BL92" s="24" t="s">
        <v>194</v>
      </c>
      <c r="BM92" s="24" t="s">
        <v>218</v>
      </c>
    </row>
    <row r="93" spans="2:65" s="1" customFormat="1" ht="16.5" customHeight="1">
      <c r="B93" s="41"/>
      <c r="C93" s="192" t="s">
        <v>219</v>
      </c>
      <c r="D93" s="192" t="s">
        <v>189</v>
      </c>
      <c r="E93" s="193" t="s">
        <v>220</v>
      </c>
      <c r="F93" s="194" t="s">
        <v>221</v>
      </c>
      <c r="G93" s="195" t="s">
        <v>192</v>
      </c>
      <c r="H93" s="196">
        <v>65</v>
      </c>
      <c r="I93" s="197"/>
      <c r="J93" s="198">
        <f t="shared" si="0"/>
        <v>0</v>
      </c>
      <c r="K93" s="194" t="s">
        <v>193</v>
      </c>
      <c r="L93" s="61"/>
      <c r="M93" s="199" t="s">
        <v>21</v>
      </c>
      <c r="N93" s="200" t="s">
        <v>48</v>
      </c>
      <c r="O93" s="42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AR93" s="24" t="s">
        <v>194</v>
      </c>
      <c r="AT93" s="24" t="s">
        <v>189</v>
      </c>
      <c r="AU93" s="24" t="s">
        <v>87</v>
      </c>
      <c r="AY93" s="24" t="s">
        <v>187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85</v>
      </c>
      <c r="BK93" s="203">
        <f t="shared" si="9"/>
        <v>0</v>
      </c>
      <c r="BL93" s="24" t="s">
        <v>194</v>
      </c>
      <c r="BM93" s="24" t="s">
        <v>222</v>
      </c>
    </row>
    <row r="94" spans="2:65" s="11" customFormat="1" ht="13.5">
      <c r="B94" s="204"/>
      <c r="C94" s="205"/>
      <c r="D94" s="206" t="s">
        <v>223</v>
      </c>
      <c r="E94" s="207" t="s">
        <v>21</v>
      </c>
      <c r="F94" s="208" t="s">
        <v>224</v>
      </c>
      <c r="G94" s="205"/>
      <c r="H94" s="209">
        <v>65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223</v>
      </c>
      <c r="AU94" s="215" t="s">
        <v>87</v>
      </c>
      <c r="AV94" s="11" t="s">
        <v>87</v>
      </c>
      <c r="AW94" s="11" t="s">
        <v>40</v>
      </c>
      <c r="AX94" s="11" t="s">
        <v>85</v>
      </c>
      <c r="AY94" s="215" t="s">
        <v>187</v>
      </c>
    </row>
    <row r="95" spans="2:65" s="1" customFormat="1" ht="16.5" customHeight="1">
      <c r="B95" s="41"/>
      <c r="C95" s="192" t="s">
        <v>225</v>
      </c>
      <c r="D95" s="192" t="s">
        <v>189</v>
      </c>
      <c r="E95" s="193" t="s">
        <v>226</v>
      </c>
      <c r="F95" s="194" t="s">
        <v>227</v>
      </c>
      <c r="G95" s="195" t="s">
        <v>192</v>
      </c>
      <c r="H95" s="196">
        <v>15</v>
      </c>
      <c r="I95" s="197"/>
      <c r="J95" s="198">
        <f>ROUND(I95*H95,2)</f>
        <v>0</v>
      </c>
      <c r="K95" s="194" t="s">
        <v>193</v>
      </c>
      <c r="L95" s="61"/>
      <c r="M95" s="199" t="s">
        <v>21</v>
      </c>
      <c r="N95" s="200" t="s">
        <v>48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194</v>
      </c>
      <c r="AT95" s="24" t="s">
        <v>189</v>
      </c>
      <c r="AU95" s="24" t="s">
        <v>87</v>
      </c>
      <c r="AY95" s="24" t="s">
        <v>187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85</v>
      </c>
      <c r="BK95" s="203">
        <f>ROUND(I95*H95,2)</f>
        <v>0</v>
      </c>
      <c r="BL95" s="24" t="s">
        <v>194</v>
      </c>
      <c r="BM95" s="24" t="s">
        <v>228</v>
      </c>
    </row>
    <row r="96" spans="2:65" s="11" customFormat="1" ht="13.5">
      <c r="B96" s="204"/>
      <c r="C96" s="205"/>
      <c r="D96" s="206" t="s">
        <v>223</v>
      </c>
      <c r="E96" s="207" t="s">
        <v>21</v>
      </c>
      <c r="F96" s="208" t="s">
        <v>229</v>
      </c>
      <c r="G96" s="205"/>
      <c r="H96" s="209">
        <v>15</v>
      </c>
      <c r="I96" s="210"/>
      <c r="J96" s="205"/>
      <c r="K96" s="205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223</v>
      </c>
      <c r="AU96" s="215" t="s">
        <v>87</v>
      </c>
      <c r="AV96" s="11" t="s">
        <v>87</v>
      </c>
      <c r="AW96" s="11" t="s">
        <v>40</v>
      </c>
      <c r="AX96" s="11" t="s">
        <v>85</v>
      </c>
      <c r="AY96" s="215" t="s">
        <v>187</v>
      </c>
    </row>
    <row r="97" spans="2:65" s="1" customFormat="1" ht="16.5" customHeight="1">
      <c r="B97" s="41"/>
      <c r="C97" s="192" t="s">
        <v>230</v>
      </c>
      <c r="D97" s="192" t="s">
        <v>189</v>
      </c>
      <c r="E97" s="193" t="s">
        <v>231</v>
      </c>
      <c r="F97" s="194" t="s">
        <v>232</v>
      </c>
      <c r="G97" s="195" t="s">
        <v>233</v>
      </c>
      <c r="H97" s="196">
        <v>575.6</v>
      </c>
      <c r="I97" s="197"/>
      <c r="J97" s="198">
        <f>ROUND(I97*H97,2)</f>
        <v>0</v>
      </c>
      <c r="K97" s="194" t="s">
        <v>193</v>
      </c>
      <c r="L97" s="61"/>
      <c r="M97" s="199" t="s">
        <v>21</v>
      </c>
      <c r="N97" s="200" t="s">
        <v>48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194</v>
      </c>
      <c r="AT97" s="24" t="s">
        <v>189</v>
      </c>
      <c r="AU97" s="24" t="s">
        <v>87</v>
      </c>
      <c r="AY97" s="24" t="s">
        <v>187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85</v>
      </c>
      <c r="BK97" s="203">
        <f>ROUND(I97*H97,2)</f>
        <v>0</v>
      </c>
      <c r="BL97" s="24" t="s">
        <v>194</v>
      </c>
      <c r="BM97" s="24" t="s">
        <v>234</v>
      </c>
    </row>
    <row r="98" spans="2:65" s="11" customFormat="1" ht="13.5">
      <c r="B98" s="204"/>
      <c r="C98" s="205"/>
      <c r="D98" s="206" t="s">
        <v>223</v>
      </c>
      <c r="E98" s="207" t="s">
        <v>21</v>
      </c>
      <c r="F98" s="208" t="s">
        <v>235</v>
      </c>
      <c r="G98" s="205"/>
      <c r="H98" s="209">
        <v>575.6</v>
      </c>
      <c r="I98" s="210"/>
      <c r="J98" s="205"/>
      <c r="K98" s="205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223</v>
      </c>
      <c r="AU98" s="215" t="s">
        <v>87</v>
      </c>
      <c r="AV98" s="11" t="s">
        <v>87</v>
      </c>
      <c r="AW98" s="11" t="s">
        <v>40</v>
      </c>
      <c r="AX98" s="11" t="s">
        <v>85</v>
      </c>
      <c r="AY98" s="215" t="s">
        <v>187</v>
      </c>
    </row>
    <row r="99" spans="2:65" s="1" customFormat="1" ht="25.5" customHeight="1">
      <c r="B99" s="41"/>
      <c r="C99" s="192" t="s">
        <v>236</v>
      </c>
      <c r="D99" s="192" t="s">
        <v>189</v>
      </c>
      <c r="E99" s="193" t="s">
        <v>237</v>
      </c>
      <c r="F99" s="194" t="s">
        <v>238</v>
      </c>
      <c r="G99" s="195" t="s">
        <v>233</v>
      </c>
      <c r="H99" s="196">
        <v>575.6</v>
      </c>
      <c r="I99" s="197"/>
      <c r="J99" s="198">
        <f>ROUND(I99*H99,2)</f>
        <v>0</v>
      </c>
      <c r="K99" s="194" t="s">
        <v>193</v>
      </c>
      <c r="L99" s="61"/>
      <c r="M99" s="199" t="s">
        <v>21</v>
      </c>
      <c r="N99" s="200" t="s">
        <v>48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194</v>
      </c>
      <c r="AT99" s="24" t="s">
        <v>189</v>
      </c>
      <c r="AU99" s="24" t="s">
        <v>87</v>
      </c>
      <c r="AY99" s="24" t="s">
        <v>187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85</v>
      </c>
      <c r="BK99" s="203">
        <f>ROUND(I99*H99,2)</f>
        <v>0</v>
      </c>
      <c r="BL99" s="24" t="s">
        <v>194</v>
      </c>
      <c r="BM99" s="24" t="s">
        <v>239</v>
      </c>
    </row>
    <row r="100" spans="2:65" s="11" customFormat="1" ht="13.5">
      <c r="B100" s="204"/>
      <c r="C100" s="205"/>
      <c r="D100" s="206" t="s">
        <v>223</v>
      </c>
      <c r="E100" s="207" t="s">
        <v>21</v>
      </c>
      <c r="F100" s="208" t="s">
        <v>235</v>
      </c>
      <c r="G100" s="205"/>
      <c r="H100" s="209">
        <v>575.6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223</v>
      </c>
      <c r="AU100" s="215" t="s">
        <v>87</v>
      </c>
      <c r="AV100" s="11" t="s">
        <v>87</v>
      </c>
      <c r="AW100" s="11" t="s">
        <v>40</v>
      </c>
      <c r="AX100" s="11" t="s">
        <v>85</v>
      </c>
      <c r="AY100" s="215" t="s">
        <v>187</v>
      </c>
    </row>
    <row r="101" spans="2:65" s="1" customFormat="1" ht="25.5" customHeight="1">
      <c r="B101" s="41"/>
      <c r="C101" s="192" t="s">
        <v>240</v>
      </c>
      <c r="D101" s="192" t="s">
        <v>189</v>
      </c>
      <c r="E101" s="193" t="s">
        <v>241</v>
      </c>
      <c r="F101" s="194" t="s">
        <v>242</v>
      </c>
      <c r="G101" s="195" t="s">
        <v>233</v>
      </c>
      <c r="H101" s="196">
        <v>575.6</v>
      </c>
      <c r="I101" s="197"/>
      <c r="J101" s="198">
        <f>ROUND(I101*H101,2)</f>
        <v>0</v>
      </c>
      <c r="K101" s="194" t="s">
        <v>193</v>
      </c>
      <c r="L101" s="61"/>
      <c r="M101" s="199" t="s">
        <v>21</v>
      </c>
      <c r="N101" s="200" t="s">
        <v>48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194</v>
      </c>
      <c r="AT101" s="24" t="s">
        <v>189</v>
      </c>
      <c r="AU101" s="24" t="s">
        <v>87</v>
      </c>
      <c r="AY101" s="24" t="s">
        <v>187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85</v>
      </c>
      <c r="BK101" s="203">
        <f>ROUND(I101*H101,2)</f>
        <v>0</v>
      </c>
      <c r="BL101" s="24" t="s">
        <v>194</v>
      </c>
      <c r="BM101" s="24" t="s">
        <v>243</v>
      </c>
    </row>
    <row r="102" spans="2:65" s="11" customFormat="1" ht="13.5">
      <c r="B102" s="204"/>
      <c r="C102" s="205"/>
      <c r="D102" s="206" t="s">
        <v>223</v>
      </c>
      <c r="E102" s="207" t="s">
        <v>21</v>
      </c>
      <c r="F102" s="208" t="s">
        <v>235</v>
      </c>
      <c r="G102" s="205"/>
      <c r="H102" s="209">
        <v>575.6</v>
      </c>
      <c r="I102" s="210"/>
      <c r="J102" s="205"/>
      <c r="K102" s="205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223</v>
      </c>
      <c r="AU102" s="215" t="s">
        <v>87</v>
      </c>
      <c r="AV102" s="11" t="s">
        <v>87</v>
      </c>
      <c r="AW102" s="11" t="s">
        <v>40</v>
      </c>
      <c r="AX102" s="11" t="s">
        <v>85</v>
      </c>
      <c r="AY102" s="215" t="s">
        <v>187</v>
      </c>
    </row>
    <row r="103" spans="2:65" s="1" customFormat="1" ht="25.5" customHeight="1">
      <c r="B103" s="41"/>
      <c r="C103" s="192" t="s">
        <v>244</v>
      </c>
      <c r="D103" s="192" t="s">
        <v>189</v>
      </c>
      <c r="E103" s="193" t="s">
        <v>245</v>
      </c>
      <c r="F103" s="194" t="s">
        <v>246</v>
      </c>
      <c r="G103" s="195" t="s">
        <v>233</v>
      </c>
      <c r="H103" s="196">
        <v>10936.4</v>
      </c>
      <c r="I103" s="197"/>
      <c r="J103" s="198">
        <f>ROUND(I103*H103,2)</f>
        <v>0</v>
      </c>
      <c r="K103" s="194" t="s">
        <v>193</v>
      </c>
      <c r="L103" s="61"/>
      <c r="M103" s="199" t="s">
        <v>21</v>
      </c>
      <c r="N103" s="200" t="s">
        <v>48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194</v>
      </c>
      <c r="AT103" s="24" t="s">
        <v>189</v>
      </c>
      <c r="AU103" s="24" t="s">
        <v>87</v>
      </c>
      <c r="AY103" s="24" t="s">
        <v>187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85</v>
      </c>
      <c r="BK103" s="203">
        <f>ROUND(I103*H103,2)</f>
        <v>0</v>
      </c>
      <c r="BL103" s="24" t="s">
        <v>194</v>
      </c>
      <c r="BM103" s="24" t="s">
        <v>247</v>
      </c>
    </row>
    <row r="104" spans="2:65" s="11" customFormat="1" ht="13.5">
      <c r="B104" s="204"/>
      <c r="C104" s="205"/>
      <c r="D104" s="206" t="s">
        <v>223</v>
      </c>
      <c r="E104" s="207" t="s">
        <v>21</v>
      </c>
      <c r="F104" s="208" t="s">
        <v>248</v>
      </c>
      <c r="G104" s="205"/>
      <c r="H104" s="209">
        <v>10936.4</v>
      </c>
      <c r="I104" s="210"/>
      <c r="J104" s="205"/>
      <c r="K104" s="205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223</v>
      </c>
      <c r="AU104" s="215" t="s">
        <v>87</v>
      </c>
      <c r="AV104" s="11" t="s">
        <v>87</v>
      </c>
      <c r="AW104" s="11" t="s">
        <v>40</v>
      </c>
      <c r="AX104" s="11" t="s">
        <v>85</v>
      </c>
      <c r="AY104" s="215" t="s">
        <v>187</v>
      </c>
    </row>
    <row r="105" spans="2:65" s="1" customFormat="1" ht="25.5" customHeight="1">
      <c r="B105" s="41"/>
      <c r="C105" s="192" t="s">
        <v>249</v>
      </c>
      <c r="D105" s="192" t="s">
        <v>189</v>
      </c>
      <c r="E105" s="193" t="s">
        <v>250</v>
      </c>
      <c r="F105" s="194" t="s">
        <v>251</v>
      </c>
      <c r="G105" s="195" t="s">
        <v>192</v>
      </c>
      <c r="H105" s="196">
        <v>1</v>
      </c>
      <c r="I105" s="197"/>
      <c r="J105" s="198">
        <f>ROUND(I105*H105,2)</f>
        <v>0</v>
      </c>
      <c r="K105" s="194" t="s">
        <v>193</v>
      </c>
      <c r="L105" s="61"/>
      <c r="M105" s="199" t="s">
        <v>21</v>
      </c>
      <c r="N105" s="200" t="s">
        <v>48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194</v>
      </c>
      <c r="AT105" s="24" t="s">
        <v>189</v>
      </c>
      <c r="AU105" s="24" t="s">
        <v>87</v>
      </c>
      <c r="AY105" s="24" t="s">
        <v>187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85</v>
      </c>
      <c r="BK105" s="203">
        <f>ROUND(I105*H105,2)</f>
        <v>0</v>
      </c>
      <c r="BL105" s="24" t="s">
        <v>194</v>
      </c>
      <c r="BM105" s="24" t="s">
        <v>252</v>
      </c>
    </row>
    <row r="106" spans="2:65" s="10" customFormat="1" ht="29.85" customHeight="1">
      <c r="B106" s="176"/>
      <c r="C106" s="177"/>
      <c r="D106" s="178" t="s">
        <v>76</v>
      </c>
      <c r="E106" s="190" t="s">
        <v>219</v>
      </c>
      <c r="F106" s="190" t="s">
        <v>253</v>
      </c>
      <c r="G106" s="177"/>
      <c r="H106" s="177"/>
      <c r="I106" s="180"/>
      <c r="J106" s="191">
        <f>BK106</f>
        <v>0</v>
      </c>
      <c r="K106" s="177"/>
      <c r="L106" s="182"/>
      <c r="M106" s="183"/>
      <c r="N106" s="184"/>
      <c r="O106" s="184"/>
      <c r="P106" s="185">
        <f>P107</f>
        <v>0</v>
      </c>
      <c r="Q106" s="184"/>
      <c r="R106" s="185">
        <f>R107</f>
        <v>0</v>
      </c>
      <c r="S106" s="184"/>
      <c r="T106" s="186">
        <f>T107</f>
        <v>0</v>
      </c>
      <c r="AR106" s="187" t="s">
        <v>85</v>
      </c>
      <c r="AT106" s="188" t="s">
        <v>76</v>
      </c>
      <c r="AU106" s="188" t="s">
        <v>85</v>
      </c>
      <c r="AY106" s="187" t="s">
        <v>187</v>
      </c>
      <c r="BK106" s="189">
        <f>BK107</f>
        <v>0</v>
      </c>
    </row>
    <row r="107" spans="2:65" s="1" customFormat="1" ht="38.25" customHeight="1">
      <c r="B107" s="41"/>
      <c r="C107" s="192" t="s">
        <v>10</v>
      </c>
      <c r="D107" s="192" t="s">
        <v>189</v>
      </c>
      <c r="E107" s="193" t="s">
        <v>254</v>
      </c>
      <c r="F107" s="194" t="s">
        <v>255</v>
      </c>
      <c r="G107" s="195" t="s">
        <v>192</v>
      </c>
      <c r="H107" s="196">
        <v>1</v>
      </c>
      <c r="I107" s="197"/>
      <c r="J107" s="198">
        <f>ROUND(I107*H107,2)</f>
        <v>0</v>
      </c>
      <c r="K107" s="194" t="s">
        <v>193</v>
      </c>
      <c r="L107" s="61"/>
      <c r="M107" s="199" t="s">
        <v>21</v>
      </c>
      <c r="N107" s="200" t="s">
        <v>48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256</v>
      </c>
      <c r="AT107" s="24" t="s">
        <v>189</v>
      </c>
      <c r="AU107" s="24" t="s">
        <v>87</v>
      </c>
      <c r="AY107" s="24" t="s">
        <v>187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85</v>
      </c>
      <c r="BK107" s="203">
        <f>ROUND(I107*H107,2)</f>
        <v>0</v>
      </c>
      <c r="BL107" s="24" t="s">
        <v>256</v>
      </c>
      <c r="BM107" s="24" t="s">
        <v>257</v>
      </c>
    </row>
    <row r="108" spans="2:65" s="10" customFormat="1" ht="29.85" customHeight="1">
      <c r="B108" s="176"/>
      <c r="C108" s="177"/>
      <c r="D108" s="178" t="s">
        <v>76</v>
      </c>
      <c r="E108" s="190" t="s">
        <v>225</v>
      </c>
      <c r="F108" s="190" t="s">
        <v>258</v>
      </c>
      <c r="G108" s="177"/>
      <c r="H108" s="177"/>
      <c r="I108" s="180"/>
      <c r="J108" s="191">
        <f>BK108</f>
        <v>0</v>
      </c>
      <c r="K108" s="177"/>
      <c r="L108" s="182"/>
      <c r="M108" s="183"/>
      <c r="N108" s="184"/>
      <c r="O108" s="184"/>
      <c r="P108" s="185">
        <f>SUM(P109:P122)</f>
        <v>0</v>
      </c>
      <c r="Q108" s="184"/>
      <c r="R108" s="185">
        <f>SUM(R109:R122)</f>
        <v>0</v>
      </c>
      <c r="S108" s="184"/>
      <c r="T108" s="186">
        <f>SUM(T109:T122)</f>
        <v>275.58335000000005</v>
      </c>
      <c r="AR108" s="187" t="s">
        <v>85</v>
      </c>
      <c r="AT108" s="188" t="s">
        <v>76</v>
      </c>
      <c r="AU108" s="188" t="s">
        <v>85</v>
      </c>
      <c r="AY108" s="187" t="s">
        <v>187</v>
      </c>
      <c r="BK108" s="189">
        <f>SUM(BK109:BK122)</f>
        <v>0</v>
      </c>
    </row>
    <row r="109" spans="2:65" s="1" customFormat="1" ht="25.5" customHeight="1">
      <c r="B109" s="41"/>
      <c r="C109" s="192" t="s">
        <v>259</v>
      </c>
      <c r="D109" s="192" t="s">
        <v>189</v>
      </c>
      <c r="E109" s="193" t="s">
        <v>260</v>
      </c>
      <c r="F109" s="194" t="s">
        <v>261</v>
      </c>
      <c r="G109" s="195" t="s">
        <v>233</v>
      </c>
      <c r="H109" s="196">
        <v>20</v>
      </c>
      <c r="I109" s="197"/>
      <c r="J109" s="198">
        <f>ROUND(I109*H109,2)</f>
        <v>0</v>
      </c>
      <c r="K109" s="194" t="s">
        <v>193</v>
      </c>
      <c r="L109" s="61"/>
      <c r="M109" s="199" t="s">
        <v>21</v>
      </c>
      <c r="N109" s="200" t="s">
        <v>48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2.1</v>
      </c>
      <c r="T109" s="202">
        <f>S109*H109</f>
        <v>42</v>
      </c>
      <c r="AR109" s="24" t="s">
        <v>194</v>
      </c>
      <c r="AT109" s="24" t="s">
        <v>189</v>
      </c>
      <c r="AU109" s="24" t="s">
        <v>87</v>
      </c>
      <c r="AY109" s="24" t="s">
        <v>187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85</v>
      </c>
      <c r="BK109" s="203">
        <f>ROUND(I109*H109,2)</f>
        <v>0</v>
      </c>
      <c r="BL109" s="24" t="s">
        <v>194</v>
      </c>
      <c r="BM109" s="24" t="s">
        <v>262</v>
      </c>
    </row>
    <row r="110" spans="2:65" s="11" customFormat="1" ht="13.5">
      <c r="B110" s="204"/>
      <c r="C110" s="205"/>
      <c r="D110" s="206" t="s">
        <v>223</v>
      </c>
      <c r="E110" s="207" t="s">
        <v>21</v>
      </c>
      <c r="F110" s="208" t="s">
        <v>263</v>
      </c>
      <c r="G110" s="205"/>
      <c r="H110" s="209">
        <v>20</v>
      </c>
      <c r="I110" s="210"/>
      <c r="J110" s="205"/>
      <c r="K110" s="205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223</v>
      </c>
      <c r="AU110" s="215" t="s">
        <v>87</v>
      </c>
      <c r="AV110" s="11" t="s">
        <v>87</v>
      </c>
      <c r="AW110" s="11" t="s">
        <v>40</v>
      </c>
      <c r="AX110" s="11" t="s">
        <v>85</v>
      </c>
      <c r="AY110" s="215" t="s">
        <v>187</v>
      </c>
    </row>
    <row r="111" spans="2:65" s="1" customFormat="1" ht="25.5" customHeight="1">
      <c r="B111" s="41"/>
      <c r="C111" s="192" t="s">
        <v>264</v>
      </c>
      <c r="D111" s="192" t="s">
        <v>189</v>
      </c>
      <c r="E111" s="193" t="s">
        <v>265</v>
      </c>
      <c r="F111" s="194" t="s">
        <v>266</v>
      </c>
      <c r="G111" s="195" t="s">
        <v>233</v>
      </c>
      <c r="H111" s="196">
        <v>25</v>
      </c>
      <c r="I111" s="197"/>
      <c r="J111" s="198">
        <f>ROUND(I111*H111,2)</f>
        <v>0</v>
      </c>
      <c r="K111" s="194" t="s">
        <v>193</v>
      </c>
      <c r="L111" s="61"/>
      <c r="M111" s="199" t="s">
        <v>21</v>
      </c>
      <c r="N111" s="200" t="s">
        <v>48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2.1</v>
      </c>
      <c r="T111" s="202">
        <f>S111*H111</f>
        <v>52.5</v>
      </c>
      <c r="AR111" s="24" t="s">
        <v>194</v>
      </c>
      <c r="AT111" s="24" t="s">
        <v>189</v>
      </c>
      <c r="AU111" s="24" t="s">
        <v>87</v>
      </c>
      <c r="AY111" s="24" t="s">
        <v>187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85</v>
      </c>
      <c r="BK111" s="203">
        <f>ROUND(I111*H111,2)</f>
        <v>0</v>
      </c>
      <c r="BL111" s="24" t="s">
        <v>194</v>
      </c>
      <c r="BM111" s="24" t="s">
        <v>267</v>
      </c>
    </row>
    <row r="112" spans="2:65" s="11" customFormat="1" ht="13.5">
      <c r="B112" s="204"/>
      <c r="C112" s="205"/>
      <c r="D112" s="206" t="s">
        <v>223</v>
      </c>
      <c r="E112" s="207" t="s">
        <v>21</v>
      </c>
      <c r="F112" s="208" t="s">
        <v>268</v>
      </c>
      <c r="G112" s="205"/>
      <c r="H112" s="209">
        <v>25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223</v>
      </c>
      <c r="AU112" s="215" t="s">
        <v>87</v>
      </c>
      <c r="AV112" s="11" t="s">
        <v>87</v>
      </c>
      <c r="AW112" s="11" t="s">
        <v>40</v>
      </c>
      <c r="AX112" s="11" t="s">
        <v>85</v>
      </c>
      <c r="AY112" s="215" t="s">
        <v>187</v>
      </c>
    </row>
    <row r="113" spans="2:65" s="1" customFormat="1" ht="25.5" customHeight="1">
      <c r="B113" s="41"/>
      <c r="C113" s="192" t="s">
        <v>269</v>
      </c>
      <c r="D113" s="192" t="s">
        <v>189</v>
      </c>
      <c r="E113" s="193" t="s">
        <v>270</v>
      </c>
      <c r="F113" s="194" t="s">
        <v>271</v>
      </c>
      <c r="G113" s="195" t="s">
        <v>233</v>
      </c>
      <c r="H113" s="196">
        <v>48</v>
      </c>
      <c r="I113" s="197"/>
      <c r="J113" s="198">
        <f>ROUND(I113*H113,2)</f>
        <v>0</v>
      </c>
      <c r="K113" s="194" t="s">
        <v>193</v>
      </c>
      <c r="L113" s="61"/>
      <c r="M113" s="199" t="s">
        <v>21</v>
      </c>
      <c r="N113" s="200" t="s">
        <v>48</v>
      </c>
      <c r="O113" s="42"/>
      <c r="P113" s="201">
        <f>O113*H113</f>
        <v>0</v>
      </c>
      <c r="Q113" s="201">
        <v>0</v>
      </c>
      <c r="R113" s="201">
        <f>Q113*H113</f>
        <v>0</v>
      </c>
      <c r="S113" s="201">
        <v>1.95</v>
      </c>
      <c r="T113" s="202">
        <f>S113*H113</f>
        <v>93.6</v>
      </c>
      <c r="AR113" s="24" t="s">
        <v>194</v>
      </c>
      <c r="AT113" s="24" t="s">
        <v>189</v>
      </c>
      <c r="AU113" s="24" t="s">
        <v>87</v>
      </c>
      <c r="AY113" s="24" t="s">
        <v>187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85</v>
      </c>
      <c r="BK113" s="203">
        <f>ROUND(I113*H113,2)</f>
        <v>0</v>
      </c>
      <c r="BL113" s="24" t="s">
        <v>194</v>
      </c>
      <c r="BM113" s="24" t="s">
        <v>272</v>
      </c>
    </row>
    <row r="114" spans="2:65" s="11" customFormat="1" ht="13.5">
      <c r="B114" s="204"/>
      <c r="C114" s="205"/>
      <c r="D114" s="206" t="s">
        <v>223</v>
      </c>
      <c r="E114" s="207" t="s">
        <v>21</v>
      </c>
      <c r="F114" s="208" t="s">
        <v>273</v>
      </c>
      <c r="G114" s="205"/>
      <c r="H114" s="209">
        <v>48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223</v>
      </c>
      <c r="AU114" s="215" t="s">
        <v>87</v>
      </c>
      <c r="AV114" s="11" t="s">
        <v>87</v>
      </c>
      <c r="AW114" s="11" t="s">
        <v>40</v>
      </c>
      <c r="AX114" s="11" t="s">
        <v>85</v>
      </c>
      <c r="AY114" s="215" t="s">
        <v>187</v>
      </c>
    </row>
    <row r="115" spans="2:65" s="1" customFormat="1" ht="25.5" customHeight="1">
      <c r="B115" s="41"/>
      <c r="C115" s="192" t="s">
        <v>274</v>
      </c>
      <c r="D115" s="192" t="s">
        <v>189</v>
      </c>
      <c r="E115" s="193" t="s">
        <v>275</v>
      </c>
      <c r="F115" s="194" t="s">
        <v>276</v>
      </c>
      <c r="G115" s="195" t="s">
        <v>233</v>
      </c>
      <c r="H115" s="196">
        <v>12</v>
      </c>
      <c r="I115" s="197"/>
      <c r="J115" s="198">
        <f>ROUND(I115*H115,2)</f>
        <v>0</v>
      </c>
      <c r="K115" s="194" t="s">
        <v>193</v>
      </c>
      <c r="L115" s="61"/>
      <c r="M115" s="199" t="s">
        <v>21</v>
      </c>
      <c r="N115" s="200" t="s">
        <v>48</v>
      </c>
      <c r="O115" s="42"/>
      <c r="P115" s="201">
        <f>O115*H115</f>
        <v>0</v>
      </c>
      <c r="Q115" s="201">
        <v>0</v>
      </c>
      <c r="R115" s="201">
        <f>Q115*H115</f>
        <v>0</v>
      </c>
      <c r="S115" s="201">
        <v>2.1</v>
      </c>
      <c r="T115" s="202">
        <f>S115*H115</f>
        <v>25.200000000000003</v>
      </c>
      <c r="AR115" s="24" t="s">
        <v>194</v>
      </c>
      <c r="AT115" s="24" t="s">
        <v>189</v>
      </c>
      <c r="AU115" s="24" t="s">
        <v>87</v>
      </c>
      <c r="AY115" s="24" t="s">
        <v>187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85</v>
      </c>
      <c r="BK115" s="203">
        <f>ROUND(I115*H115,2)</f>
        <v>0</v>
      </c>
      <c r="BL115" s="24" t="s">
        <v>194</v>
      </c>
      <c r="BM115" s="24" t="s">
        <v>277</v>
      </c>
    </row>
    <row r="116" spans="2:65" s="11" customFormat="1" ht="13.5">
      <c r="B116" s="204"/>
      <c r="C116" s="205"/>
      <c r="D116" s="206" t="s">
        <v>223</v>
      </c>
      <c r="E116" s="207" t="s">
        <v>21</v>
      </c>
      <c r="F116" s="208" t="s">
        <v>278</v>
      </c>
      <c r="G116" s="205"/>
      <c r="H116" s="209">
        <v>12</v>
      </c>
      <c r="I116" s="210"/>
      <c r="J116" s="205"/>
      <c r="K116" s="205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223</v>
      </c>
      <c r="AU116" s="215" t="s">
        <v>87</v>
      </c>
      <c r="AV116" s="11" t="s">
        <v>87</v>
      </c>
      <c r="AW116" s="11" t="s">
        <v>40</v>
      </c>
      <c r="AX116" s="11" t="s">
        <v>85</v>
      </c>
      <c r="AY116" s="215" t="s">
        <v>187</v>
      </c>
    </row>
    <row r="117" spans="2:65" s="1" customFormat="1" ht="25.5" customHeight="1">
      <c r="B117" s="41"/>
      <c r="C117" s="192" t="s">
        <v>279</v>
      </c>
      <c r="D117" s="192" t="s">
        <v>189</v>
      </c>
      <c r="E117" s="193" t="s">
        <v>280</v>
      </c>
      <c r="F117" s="194" t="s">
        <v>281</v>
      </c>
      <c r="G117" s="195" t="s">
        <v>233</v>
      </c>
      <c r="H117" s="196">
        <v>25</v>
      </c>
      <c r="I117" s="197"/>
      <c r="J117" s="198">
        <f>ROUND(I117*H117,2)</f>
        <v>0</v>
      </c>
      <c r="K117" s="194" t="s">
        <v>193</v>
      </c>
      <c r="L117" s="61"/>
      <c r="M117" s="199" t="s">
        <v>21</v>
      </c>
      <c r="N117" s="200" t="s">
        <v>48</v>
      </c>
      <c r="O117" s="42"/>
      <c r="P117" s="201">
        <f>O117*H117</f>
        <v>0</v>
      </c>
      <c r="Q117" s="201">
        <v>0</v>
      </c>
      <c r="R117" s="201">
        <f>Q117*H117</f>
        <v>0</v>
      </c>
      <c r="S117" s="201">
        <v>2.4</v>
      </c>
      <c r="T117" s="202">
        <f>S117*H117</f>
        <v>60</v>
      </c>
      <c r="AR117" s="24" t="s">
        <v>194</v>
      </c>
      <c r="AT117" s="24" t="s">
        <v>189</v>
      </c>
      <c r="AU117" s="24" t="s">
        <v>87</v>
      </c>
      <c r="AY117" s="24" t="s">
        <v>187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85</v>
      </c>
      <c r="BK117" s="203">
        <f>ROUND(I117*H117,2)</f>
        <v>0</v>
      </c>
      <c r="BL117" s="24" t="s">
        <v>194</v>
      </c>
      <c r="BM117" s="24" t="s">
        <v>282</v>
      </c>
    </row>
    <row r="118" spans="2:65" s="11" customFormat="1" ht="13.5">
      <c r="B118" s="204"/>
      <c r="C118" s="205"/>
      <c r="D118" s="206" t="s">
        <v>223</v>
      </c>
      <c r="E118" s="207" t="s">
        <v>21</v>
      </c>
      <c r="F118" s="208" t="s">
        <v>268</v>
      </c>
      <c r="G118" s="205"/>
      <c r="H118" s="209">
        <v>25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223</v>
      </c>
      <c r="AU118" s="215" t="s">
        <v>87</v>
      </c>
      <c r="AV118" s="11" t="s">
        <v>87</v>
      </c>
      <c r="AW118" s="11" t="s">
        <v>40</v>
      </c>
      <c r="AX118" s="11" t="s">
        <v>85</v>
      </c>
      <c r="AY118" s="215" t="s">
        <v>187</v>
      </c>
    </row>
    <row r="119" spans="2:65" s="1" customFormat="1" ht="25.5" customHeight="1">
      <c r="B119" s="41"/>
      <c r="C119" s="192" t="s">
        <v>9</v>
      </c>
      <c r="D119" s="192" t="s">
        <v>189</v>
      </c>
      <c r="E119" s="193" t="s">
        <v>283</v>
      </c>
      <c r="F119" s="194" t="s">
        <v>284</v>
      </c>
      <c r="G119" s="195" t="s">
        <v>192</v>
      </c>
      <c r="H119" s="196">
        <v>4</v>
      </c>
      <c r="I119" s="197"/>
      <c r="J119" s="198">
        <f>ROUND(I119*H119,2)</f>
        <v>0</v>
      </c>
      <c r="K119" s="194" t="s">
        <v>193</v>
      </c>
      <c r="L119" s="61"/>
      <c r="M119" s="199" t="s">
        <v>21</v>
      </c>
      <c r="N119" s="200" t="s">
        <v>48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6.8400000000000002E-2</v>
      </c>
      <c r="T119" s="202">
        <f>S119*H119</f>
        <v>0.27360000000000001</v>
      </c>
      <c r="AR119" s="24" t="s">
        <v>194</v>
      </c>
      <c r="AT119" s="24" t="s">
        <v>189</v>
      </c>
      <c r="AU119" s="24" t="s">
        <v>87</v>
      </c>
      <c r="AY119" s="24" t="s">
        <v>187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85</v>
      </c>
      <c r="BK119" s="203">
        <f>ROUND(I119*H119,2)</f>
        <v>0</v>
      </c>
      <c r="BL119" s="24" t="s">
        <v>194</v>
      </c>
      <c r="BM119" s="24" t="s">
        <v>285</v>
      </c>
    </row>
    <row r="120" spans="2:65" s="1" customFormat="1" ht="25.5" customHeight="1">
      <c r="B120" s="41"/>
      <c r="C120" s="192" t="s">
        <v>286</v>
      </c>
      <c r="D120" s="192" t="s">
        <v>189</v>
      </c>
      <c r="E120" s="193" t="s">
        <v>287</v>
      </c>
      <c r="F120" s="194" t="s">
        <v>288</v>
      </c>
      <c r="G120" s="195" t="s">
        <v>192</v>
      </c>
      <c r="H120" s="196">
        <v>20</v>
      </c>
      <c r="I120" s="197"/>
      <c r="J120" s="198">
        <f>ROUND(I120*H120,2)</f>
        <v>0</v>
      </c>
      <c r="K120" s="194" t="s">
        <v>193</v>
      </c>
      <c r="L120" s="61"/>
      <c r="M120" s="199" t="s">
        <v>21</v>
      </c>
      <c r="N120" s="200" t="s">
        <v>48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6.5699999999999995E-2</v>
      </c>
      <c r="T120" s="202">
        <f>S120*H120</f>
        <v>1.3139999999999998</v>
      </c>
      <c r="AR120" s="24" t="s">
        <v>194</v>
      </c>
      <c r="AT120" s="24" t="s">
        <v>189</v>
      </c>
      <c r="AU120" s="24" t="s">
        <v>87</v>
      </c>
      <c r="AY120" s="24" t="s">
        <v>187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85</v>
      </c>
      <c r="BK120" s="203">
        <f>ROUND(I120*H120,2)</f>
        <v>0</v>
      </c>
      <c r="BL120" s="24" t="s">
        <v>194</v>
      </c>
      <c r="BM120" s="24" t="s">
        <v>289</v>
      </c>
    </row>
    <row r="121" spans="2:65" s="1" customFormat="1" ht="25.5" customHeight="1">
      <c r="B121" s="41"/>
      <c r="C121" s="192" t="s">
        <v>290</v>
      </c>
      <c r="D121" s="192" t="s">
        <v>189</v>
      </c>
      <c r="E121" s="193" t="s">
        <v>291</v>
      </c>
      <c r="F121" s="194" t="s">
        <v>292</v>
      </c>
      <c r="G121" s="195" t="s">
        <v>293</v>
      </c>
      <c r="H121" s="196">
        <v>20</v>
      </c>
      <c r="I121" s="197"/>
      <c r="J121" s="198">
        <f>ROUND(I121*H121,2)</f>
        <v>0</v>
      </c>
      <c r="K121" s="194" t="s">
        <v>193</v>
      </c>
      <c r="L121" s="61"/>
      <c r="M121" s="199" t="s">
        <v>21</v>
      </c>
      <c r="N121" s="200" t="s">
        <v>48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1E-4</v>
      </c>
      <c r="T121" s="202">
        <f>S121*H121</f>
        <v>2E-3</v>
      </c>
      <c r="AR121" s="24" t="s">
        <v>194</v>
      </c>
      <c r="AT121" s="24" t="s">
        <v>189</v>
      </c>
      <c r="AU121" s="24" t="s">
        <v>87</v>
      </c>
      <c r="AY121" s="24" t="s">
        <v>187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85</v>
      </c>
      <c r="BK121" s="203">
        <f>ROUND(I121*H121,2)</f>
        <v>0</v>
      </c>
      <c r="BL121" s="24" t="s">
        <v>194</v>
      </c>
      <c r="BM121" s="24" t="s">
        <v>294</v>
      </c>
    </row>
    <row r="122" spans="2:65" s="1" customFormat="1" ht="25.5" customHeight="1">
      <c r="B122" s="41"/>
      <c r="C122" s="192" t="s">
        <v>295</v>
      </c>
      <c r="D122" s="192" t="s">
        <v>189</v>
      </c>
      <c r="E122" s="193" t="s">
        <v>296</v>
      </c>
      <c r="F122" s="194" t="s">
        <v>297</v>
      </c>
      <c r="G122" s="195" t="s">
        <v>293</v>
      </c>
      <c r="H122" s="196">
        <v>75</v>
      </c>
      <c r="I122" s="197"/>
      <c r="J122" s="198">
        <f>ROUND(I122*H122,2)</f>
        <v>0</v>
      </c>
      <c r="K122" s="194" t="s">
        <v>193</v>
      </c>
      <c r="L122" s="61"/>
      <c r="M122" s="199" t="s">
        <v>21</v>
      </c>
      <c r="N122" s="200" t="s">
        <v>48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9.2499999999999995E-3</v>
      </c>
      <c r="T122" s="202">
        <f>S122*H122</f>
        <v>0.69374999999999998</v>
      </c>
      <c r="AR122" s="24" t="s">
        <v>194</v>
      </c>
      <c r="AT122" s="24" t="s">
        <v>189</v>
      </c>
      <c r="AU122" s="24" t="s">
        <v>87</v>
      </c>
      <c r="AY122" s="24" t="s">
        <v>187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85</v>
      </c>
      <c r="BK122" s="203">
        <f>ROUND(I122*H122,2)</f>
        <v>0</v>
      </c>
      <c r="BL122" s="24" t="s">
        <v>194</v>
      </c>
      <c r="BM122" s="24" t="s">
        <v>298</v>
      </c>
    </row>
    <row r="123" spans="2:65" s="10" customFormat="1" ht="29.85" customHeight="1">
      <c r="B123" s="176"/>
      <c r="C123" s="177"/>
      <c r="D123" s="178" t="s">
        <v>76</v>
      </c>
      <c r="E123" s="190" t="s">
        <v>299</v>
      </c>
      <c r="F123" s="190" t="s">
        <v>300</v>
      </c>
      <c r="G123" s="177"/>
      <c r="H123" s="177"/>
      <c r="I123" s="180"/>
      <c r="J123" s="191">
        <f>BK123</f>
        <v>0</v>
      </c>
      <c r="K123" s="177"/>
      <c r="L123" s="182"/>
      <c r="M123" s="183"/>
      <c r="N123" s="184"/>
      <c r="O123" s="184"/>
      <c r="P123" s="185">
        <f>SUM(P124:P146)</f>
        <v>0</v>
      </c>
      <c r="Q123" s="184"/>
      <c r="R123" s="185">
        <f>SUM(R124:R146)</f>
        <v>0</v>
      </c>
      <c r="S123" s="184"/>
      <c r="T123" s="186">
        <f>SUM(T124:T146)</f>
        <v>0</v>
      </c>
      <c r="AR123" s="187" t="s">
        <v>85</v>
      </c>
      <c r="AT123" s="188" t="s">
        <v>76</v>
      </c>
      <c r="AU123" s="188" t="s">
        <v>85</v>
      </c>
      <c r="AY123" s="187" t="s">
        <v>187</v>
      </c>
      <c r="BK123" s="189">
        <f>SUM(BK124:BK146)</f>
        <v>0</v>
      </c>
    </row>
    <row r="124" spans="2:65" s="1" customFormat="1" ht="25.5" customHeight="1">
      <c r="B124" s="41"/>
      <c r="C124" s="192" t="s">
        <v>301</v>
      </c>
      <c r="D124" s="192" t="s">
        <v>189</v>
      </c>
      <c r="E124" s="193" t="s">
        <v>302</v>
      </c>
      <c r="F124" s="194" t="s">
        <v>303</v>
      </c>
      <c r="G124" s="195" t="s">
        <v>304</v>
      </c>
      <c r="H124" s="196">
        <v>260</v>
      </c>
      <c r="I124" s="197"/>
      <c r="J124" s="198">
        <f>ROUND(I124*H124,2)</f>
        <v>0</v>
      </c>
      <c r="K124" s="194" t="s">
        <v>193</v>
      </c>
      <c r="L124" s="61"/>
      <c r="M124" s="199" t="s">
        <v>21</v>
      </c>
      <c r="N124" s="200" t="s">
        <v>48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194</v>
      </c>
      <c r="AT124" s="24" t="s">
        <v>189</v>
      </c>
      <c r="AU124" s="24" t="s">
        <v>87</v>
      </c>
      <c r="AY124" s="24" t="s">
        <v>187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85</v>
      </c>
      <c r="BK124" s="203">
        <f>ROUND(I124*H124,2)</f>
        <v>0</v>
      </c>
      <c r="BL124" s="24" t="s">
        <v>194</v>
      </c>
      <c r="BM124" s="24" t="s">
        <v>305</v>
      </c>
    </row>
    <row r="125" spans="2:65" s="11" customFormat="1" ht="13.5">
      <c r="B125" s="204"/>
      <c r="C125" s="205"/>
      <c r="D125" s="206" t="s">
        <v>223</v>
      </c>
      <c r="E125" s="207" t="s">
        <v>21</v>
      </c>
      <c r="F125" s="208" t="s">
        <v>306</v>
      </c>
      <c r="G125" s="205"/>
      <c r="H125" s="209">
        <v>260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223</v>
      </c>
      <c r="AU125" s="215" t="s">
        <v>87</v>
      </c>
      <c r="AV125" s="11" t="s">
        <v>87</v>
      </c>
      <c r="AW125" s="11" t="s">
        <v>40</v>
      </c>
      <c r="AX125" s="11" t="s">
        <v>85</v>
      </c>
      <c r="AY125" s="215" t="s">
        <v>187</v>
      </c>
    </row>
    <row r="126" spans="2:65" s="1" customFormat="1" ht="25.5" customHeight="1">
      <c r="B126" s="41"/>
      <c r="C126" s="192" t="s">
        <v>307</v>
      </c>
      <c r="D126" s="192" t="s">
        <v>189</v>
      </c>
      <c r="E126" s="193" t="s">
        <v>308</v>
      </c>
      <c r="F126" s="194" t="s">
        <v>309</v>
      </c>
      <c r="G126" s="195" t="s">
        <v>304</v>
      </c>
      <c r="H126" s="196">
        <v>500</v>
      </c>
      <c r="I126" s="197"/>
      <c r="J126" s="198">
        <f>ROUND(I126*H126,2)</f>
        <v>0</v>
      </c>
      <c r="K126" s="194" t="s">
        <v>193</v>
      </c>
      <c r="L126" s="61"/>
      <c r="M126" s="199" t="s">
        <v>21</v>
      </c>
      <c r="N126" s="200" t="s">
        <v>48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194</v>
      </c>
      <c r="AT126" s="24" t="s">
        <v>189</v>
      </c>
      <c r="AU126" s="24" t="s">
        <v>87</v>
      </c>
      <c r="AY126" s="24" t="s">
        <v>187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85</v>
      </c>
      <c r="BK126" s="203">
        <f>ROUND(I126*H126,2)</f>
        <v>0</v>
      </c>
      <c r="BL126" s="24" t="s">
        <v>194</v>
      </c>
      <c r="BM126" s="24" t="s">
        <v>310</v>
      </c>
    </row>
    <row r="127" spans="2:65" s="11" customFormat="1" ht="13.5">
      <c r="B127" s="204"/>
      <c r="C127" s="205"/>
      <c r="D127" s="206" t="s">
        <v>223</v>
      </c>
      <c r="E127" s="207" t="s">
        <v>21</v>
      </c>
      <c r="F127" s="208" t="s">
        <v>311</v>
      </c>
      <c r="G127" s="205"/>
      <c r="H127" s="209">
        <v>500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223</v>
      </c>
      <c r="AU127" s="215" t="s">
        <v>87</v>
      </c>
      <c r="AV127" s="11" t="s">
        <v>87</v>
      </c>
      <c r="AW127" s="11" t="s">
        <v>40</v>
      </c>
      <c r="AX127" s="11" t="s">
        <v>85</v>
      </c>
      <c r="AY127" s="215" t="s">
        <v>187</v>
      </c>
    </row>
    <row r="128" spans="2:65" s="1" customFormat="1" ht="25.5" customHeight="1">
      <c r="B128" s="41"/>
      <c r="C128" s="192" t="s">
        <v>312</v>
      </c>
      <c r="D128" s="192" t="s">
        <v>189</v>
      </c>
      <c r="E128" s="193" t="s">
        <v>313</v>
      </c>
      <c r="F128" s="194" t="s">
        <v>314</v>
      </c>
      <c r="G128" s="195" t="s">
        <v>304</v>
      </c>
      <c r="H128" s="196">
        <v>208</v>
      </c>
      <c r="I128" s="197"/>
      <c r="J128" s="198">
        <f>ROUND(I128*H128,2)</f>
        <v>0</v>
      </c>
      <c r="K128" s="194" t="s">
        <v>193</v>
      </c>
      <c r="L128" s="61"/>
      <c r="M128" s="199" t="s">
        <v>21</v>
      </c>
      <c r="N128" s="200" t="s">
        <v>48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194</v>
      </c>
      <c r="AT128" s="24" t="s">
        <v>189</v>
      </c>
      <c r="AU128" s="24" t="s">
        <v>87</v>
      </c>
      <c r="AY128" s="24" t="s">
        <v>187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85</v>
      </c>
      <c r="BK128" s="203">
        <f>ROUND(I128*H128,2)</f>
        <v>0</v>
      </c>
      <c r="BL128" s="24" t="s">
        <v>194</v>
      </c>
      <c r="BM128" s="24" t="s">
        <v>315</v>
      </c>
    </row>
    <row r="129" spans="2:65" s="11" customFormat="1" ht="13.5">
      <c r="B129" s="204"/>
      <c r="C129" s="205"/>
      <c r="D129" s="206" t="s">
        <v>223</v>
      </c>
      <c r="E129" s="207" t="s">
        <v>21</v>
      </c>
      <c r="F129" s="208" t="s">
        <v>316</v>
      </c>
      <c r="G129" s="205"/>
      <c r="H129" s="209">
        <v>208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223</v>
      </c>
      <c r="AU129" s="215" t="s">
        <v>87</v>
      </c>
      <c r="AV129" s="11" t="s">
        <v>87</v>
      </c>
      <c r="AW129" s="11" t="s">
        <v>40</v>
      </c>
      <c r="AX129" s="11" t="s">
        <v>85</v>
      </c>
      <c r="AY129" s="215" t="s">
        <v>187</v>
      </c>
    </row>
    <row r="130" spans="2:65" s="1" customFormat="1" ht="25.5" customHeight="1">
      <c r="B130" s="41"/>
      <c r="C130" s="192" t="s">
        <v>317</v>
      </c>
      <c r="D130" s="192" t="s">
        <v>189</v>
      </c>
      <c r="E130" s="193" t="s">
        <v>318</v>
      </c>
      <c r="F130" s="194" t="s">
        <v>319</v>
      </c>
      <c r="G130" s="195" t="s">
        <v>304</v>
      </c>
      <c r="H130" s="196">
        <v>968</v>
      </c>
      <c r="I130" s="197"/>
      <c r="J130" s="198">
        <f>ROUND(I130*H130,2)</f>
        <v>0</v>
      </c>
      <c r="K130" s="194" t="s">
        <v>193</v>
      </c>
      <c r="L130" s="61"/>
      <c r="M130" s="199" t="s">
        <v>21</v>
      </c>
      <c r="N130" s="200" t="s">
        <v>48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194</v>
      </c>
      <c r="AT130" s="24" t="s">
        <v>189</v>
      </c>
      <c r="AU130" s="24" t="s">
        <v>87</v>
      </c>
      <c r="AY130" s="24" t="s">
        <v>187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85</v>
      </c>
      <c r="BK130" s="203">
        <f>ROUND(I130*H130,2)</f>
        <v>0</v>
      </c>
      <c r="BL130" s="24" t="s">
        <v>194</v>
      </c>
      <c r="BM130" s="24" t="s">
        <v>320</v>
      </c>
    </row>
    <row r="131" spans="2:65" s="11" customFormat="1" ht="13.5">
      <c r="B131" s="204"/>
      <c r="C131" s="205"/>
      <c r="D131" s="206" t="s">
        <v>223</v>
      </c>
      <c r="E131" s="207" t="s">
        <v>21</v>
      </c>
      <c r="F131" s="208" t="s">
        <v>321</v>
      </c>
      <c r="G131" s="205"/>
      <c r="H131" s="209">
        <v>968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223</v>
      </c>
      <c r="AU131" s="215" t="s">
        <v>87</v>
      </c>
      <c r="AV131" s="11" t="s">
        <v>87</v>
      </c>
      <c r="AW131" s="11" t="s">
        <v>40</v>
      </c>
      <c r="AX131" s="11" t="s">
        <v>85</v>
      </c>
      <c r="AY131" s="215" t="s">
        <v>187</v>
      </c>
    </row>
    <row r="132" spans="2:65" s="1" customFormat="1" ht="25.5" customHeight="1">
      <c r="B132" s="41"/>
      <c r="C132" s="192" t="s">
        <v>322</v>
      </c>
      <c r="D132" s="192" t="s">
        <v>189</v>
      </c>
      <c r="E132" s="193" t="s">
        <v>323</v>
      </c>
      <c r="F132" s="194" t="s">
        <v>324</v>
      </c>
      <c r="G132" s="195" t="s">
        <v>304</v>
      </c>
      <c r="H132" s="196">
        <v>28072</v>
      </c>
      <c r="I132" s="197"/>
      <c r="J132" s="198">
        <f>ROUND(I132*H132,2)</f>
        <v>0</v>
      </c>
      <c r="K132" s="194" t="s">
        <v>193</v>
      </c>
      <c r="L132" s="61"/>
      <c r="M132" s="199" t="s">
        <v>21</v>
      </c>
      <c r="N132" s="200" t="s">
        <v>48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194</v>
      </c>
      <c r="AT132" s="24" t="s">
        <v>189</v>
      </c>
      <c r="AU132" s="24" t="s">
        <v>87</v>
      </c>
      <c r="AY132" s="24" t="s">
        <v>187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85</v>
      </c>
      <c r="BK132" s="203">
        <f>ROUND(I132*H132,2)</f>
        <v>0</v>
      </c>
      <c r="BL132" s="24" t="s">
        <v>194</v>
      </c>
      <c r="BM132" s="24" t="s">
        <v>325</v>
      </c>
    </row>
    <row r="133" spans="2:65" s="11" customFormat="1" ht="13.5">
      <c r="B133" s="204"/>
      <c r="C133" s="205"/>
      <c r="D133" s="206" t="s">
        <v>223</v>
      </c>
      <c r="E133" s="207" t="s">
        <v>21</v>
      </c>
      <c r="F133" s="208" t="s">
        <v>326</v>
      </c>
      <c r="G133" s="205"/>
      <c r="H133" s="209">
        <v>28072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223</v>
      </c>
      <c r="AU133" s="215" t="s">
        <v>87</v>
      </c>
      <c r="AV133" s="11" t="s">
        <v>87</v>
      </c>
      <c r="AW133" s="11" t="s">
        <v>40</v>
      </c>
      <c r="AX133" s="11" t="s">
        <v>85</v>
      </c>
      <c r="AY133" s="215" t="s">
        <v>187</v>
      </c>
    </row>
    <row r="134" spans="2:65" s="1" customFormat="1" ht="16.5" customHeight="1">
      <c r="B134" s="41"/>
      <c r="C134" s="192" t="s">
        <v>327</v>
      </c>
      <c r="D134" s="192" t="s">
        <v>189</v>
      </c>
      <c r="E134" s="193" t="s">
        <v>328</v>
      </c>
      <c r="F134" s="194" t="s">
        <v>329</v>
      </c>
      <c r="G134" s="195" t="s">
        <v>304</v>
      </c>
      <c r="H134" s="196">
        <v>1142.7860000000001</v>
      </c>
      <c r="I134" s="197"/>
      <c r="J134" s="198">
        <f>ROUND(I134*H134,2)</f>
        <v>0</v>
      </c>
      <c r="K134" s="194" t="s">
        <v>193</v>
      </c>
      <c r="L134" s="61"/>
      <c r="M134" s="199" t="s">
        <v>21</v>
      </c>
      <c r="N134" s="200" t="s">
        <v>48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194</v>
      </c>
      <c r="AT134" s="24" t="s">
        <v>189</v>
      </c>
      <c r="AU134" s="24" t="s">
        <v>87</v>
      </c>
      <c r="AY134" s="24" t="s">
        <v>187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85</v>
      </c>
      <c r="BK134" s="203">
        <f>ROUND(I134*H134,2)</f>
        <v>0</v>
      </c>
      <c r="BL134" s="24" t="s">
        <v>194</v>
      </c>
      <c r="BM134" s="24" t="s">
        <v>330</v>
      </c>
    </row>
    <row r="135" spans="2:65" s="1" customFormat="1" ht="16.5" customHeight="1">
      <c r="B135" s="41"/>
      <c r="C135" s="192" t="s">
        <v>331</v>
      </c>
      <c r="D135" s="192" t="s">
        <v>189</v>
      </c>
      <c r="E135" s="193" t="s">
        <v>332</v>
      </c>
      <c r="F135" s="194" t="s">
        <v>333</v>
      </c>
      <c r="G135" s="195" t="s">
        <v>304</v>
      </c>
      <c r="H135" s="196">
        <v>33140.794000000002</v>
      </c>
      <c r="I135" s="197"/>
      <c r="J135" s="198">
        <f>ROUND(I135*H135,2)</f>
        <v>0</v>
      </c>
      <c r="K135" s="194" t="s">
        <v>193</v>
      </c>
      <c r="L135" s="61"/>
      <c r="M135" s="199" t="s">
        <v>21</v>
      </c>
      <c r="N135" s="200" t="s">
        <v>48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194</v>
      </c>
      <c r="AT135" s="24" t="s">
        <v>189</v>
      </c>
      <c r="AU135" s="24" t="s">
        <v>87</v>
      </c>
      <c r="AY135" s="24" t="s">
        <v>187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85</v>
      </c>
      <c r="BK135" s="203">
        <f>ROUND(I135*H135,2)</f>
        <v>0</v>
      </c>
      <c r="BL135" s="24" t="s">
        <v>194</v>
      </c>
      <c r="BM135" s="24" t="s">
        <v>334</v>
      </c>
    </row>
    <row r="136" spans="2:65" s="11" customFormat="1" ht="13.5">
      <c r="B136" s="204"/>
      <c r="C136" s="205"/>
      <c r="D136" s="206" t="s">
        <v>223</v>
      </c>
      <c r="E136" s="207" t="s">
        <v>21</v>
      </c>
      <c r="F136" s="208" t="s">
        <v>335</v>
      </c>
      <c r="G136" s="205"/>
      <c r="H136" s="209">
        <v>33140.794000000002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223</v>
      </c>
      <c r="AU136" s="215" t="s">
        <v>87</v>
      </c>
      <c r="AV136" s="11" t="s">
        <v>87</v>
      </c>
      <c r="AW136" s="11" t="s">
        <v>40</v>
      </c>
      <c r="AX136" s="11" t="s">
        <v>85</v>
      </c>
      <c r="AY136" s="215" t="s">
        <v>187</v>
      </c>
    </row>
    <row r="137" spans="2:65" s="1" customFormat="1" ht="25.5" customHeight="1">
      <c r="B137" s="41"/>
      <c r="C137" s="192" t="s">
        <v>336</v>
      </c>
      <c r="D137" s="192" t="s">
        <v>189</v>
      </c>
      <c r="E137" s="193" t="s">
        <v>337</v>
      </c>
      <c r="F137" s="194" t="s">
        <v>338</v>
      </c>
      <c r="G137" s="195" t="s">
        <v>304</v>
      </c>
      <c r="H137" s="196">
        <v>1237</v>
      </c>
      <c r="I137" s="197"/>
      <c r="J137" s="198">
        <f>ROUND(I137*H137,2)</f>
        <v>0</v>
      </c>
      <c r="K137" s="194" t="s">
        <v>193</v>
      </c>
      <c r="L137" s="61"/>
      <c r="M137" s="199" t="s">
        <v>21</v>
      </c>
      <c r="N137" s="200" t="s">
        <v>48</v>
      </c>
      <c r="O137" s="4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194</v>
      </c>
      <c r="AT137" s="24" t="s">
        <v>189</v>
      </c>
      <c r="AU137" s="24" t="s">
        <v>87</v>
      </c>
      <c r="AY137" s="24" t="s">
        <v>187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85</v>
      </c>
      <c r="BK137" s="203">
        <f>ROUND(I137*H137,2)</f>
        <v>0</v>
      </c>
      <c r="BL137" s="24" t="s">
        <v>194</v>
      </c>
      <c r="BM137" s="24" t="s">
        <v>339</v>
      </c>
    </row>
    <row r="138" spans="2:65" s="1" customFormat="1" ht="25.5" customHeight="1">
      <c r="B138" s="41"/>
      <c r="C138" s="192" t="s">
        <v>340</v>
      </c>
      <c r="D138" s="192" t="s">
        <v>189</v>
      </c>
      <c r="E138" s="193" t="s">
        <v>341</v>
      </c>
      <c r="F138" s="194" t="s">
        <v>342</v>
      </c>
      <c r="G138" s="195" t="s">
        <v>304</v>
      </c>
      <c r="H138" s="196">
        <v>112.5</v>
      </c>
      <c r="I138" s="197"/>
      <c r="J138" s="198">
        <f>ROUND(I138*H138,2)</f>
        <v>0</v>
      </c>
      <c r="K138" s="194" t="s">
        <v>193</v>
      </c>
      <c r="L138" s="61"/>
      <c r="M138" s="199" t="s">
        <v>21</v>
      </c>
      <c r="N138" s="200" t="s">
        <v>48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194</v>
      </c>
      <c r="AT138" s="24" t="s">
        <v>189</v>
      </c>
      <c r="AU138" s="24" t="s">
        <v>87</v>
      </c>
      <c r="AY138" s="24" t="s">
        <v>187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85</v>
      </c>
      <c r="BK138" s="203">
        <f>ROUND(I138*H138,2)</f>
        <v>0</v>
      </c>
      <c r="BL138" s="24" t="s">
        <v>194</v>
      </c>
      <c r="BM138" s="24" t="s">
        <v>343</v>
      </c>
    </row>
    <row r="139" spans="2:65" s="1" customFormat="1" ht="25.5" customHeight="1">
      <c r="B139" s="41"/>
      <c r="C139" s="192" t="s">
        <v>344</v>
      </c>
      <c r="D139" s="192" t="s">
        <v>189</v>
      </c>
      <c r="E139" s="193" t="s">
        <v>345</v>
      </c>
      <c r="F139" s="194" t="s">
        <v>346</v>
      </c>
      <c r="G139" s="195" t="s">
        <v>304</v>
      </c>
      <c r="H139" s="196">
        <v>93.6</v>
      </c>
      <c r="I139" s="197"/>
      <c r="J139" s="198">
        <f>ROUND(I139*H139,2)</f>
        <v>0</v>
      </c>
      <c r="K139" s="194" t="s">
        <v>193</v>
      </c>
      <c r="L139" s="61"/>
      <c r="M139" s="199" t="s">
        <v>21</v>
      </c>
      <c r="N139" s="200" t="s">
        <v>48</v>
      </c>
      <c r="O139" s="4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194</v>
      </c>
      <c r="AT139" s="24" t="s">
        <v>189</v>
      </c>
      <c r="AU139" s="24" t="s">
        <v>87</v>
      </c>
      <c r="AY139" s="24" t="s">
        <v>187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85</v>
      </c>
      <c r="BK139" s="203">
        <f>ROUND(I139*H139,2)</f>
        <v>0</v>
      </c>
      <c r="BL139" s="24" t="s">
        <v>194</v>
      </c>
      <c r="BM139" s="24" t="s">
        <v>347</v>
      </c>
    </row>
    <row r="140" spans="2:65" s="1" customFormat="1" ht="25.5" customHeight="1">
      <c r="B140" s="41"/>
      <c r="C140" s="192" t="s">
        <v>348</v>
      </c>
      <c r="D140" s="192" t="s">
        <v>189</v>
      </c>
      <c r="E140" s="193" t="s">
        <v>349</v>
      </c>
      <c r="F140" s="194" t="s">
        <v>350</v>
      </c>
      <c r="G140" s="195" t="s">
        <v>304</v>
      </c>
      <c r="H140" s="196">
        <v>8.5500000000000007</v>
      </c>
      <c r="I140" s="197"/>
      <c r="J140" s="198">
        <f>ROUND(I140*H140,2)</f>
        <v>0</v>
      </c>
      <c r="K140" s="194" t="s">
        <v>193</v>
      </c>
      <c r="L140" s="61"/>
      <c r="M140" s="199" t="s">
        <v>21</v>
      </c>
      <c r="N140" s="200" t="s">
        <v>48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194</v>
      </c>
      <c r="AT140" s="24" t="s">
        <v>189</v>
      </c>
      <c r="AU140" s="24" t="s">
        <v>87</v>
      </c>
      <c r="AY140" s="24" t="s">
        <v>187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85</v>
      </c>
      <c r="BK140" s="203">
        <f>ROUND(I140*H140,2)</f>
        <v>0</v>
      </c>
      <c r="BL140" s="24" t="s">
        <v>194</v>
      </c>
      <c r="BM140" s="24" t="s">
        <v>351</v>
      </c>
    </row>
    <row r="141" spans="2:65" s="11" customFormat="1" ht="13.5">
      <c r="B141" s="204"/>
      <c r="C141" s="205"/>
      <c r="D141" s="206" t="s">
        <v>223</v>
      </c>
      <c r="E141" s="207" t="s">
        <v>21</v>
      </c>
      <c r="F141" s="208" t="s">
        <v>352</v>
      </c>
      <c r="G141" s="205"/>
      <c r="H141" s="209">
        <v>8.5500000000000007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223</v>
      </c>
      <c r="AU141" s="215" t="s">
        <v>87</v>
      </c>
      <c r="AV141" s="11" t="s">
        <v>87</v>
      </c>
      <c r="AW141" s="11" t="s">
        <v>40</v>
      </c>
      <c r="AX141" s="11" t="s">
        <v>85</v>
      </c>
      <c r="AY141" s="215" t="s">
        <v>187</v>
      </c>
    </row>
    <row r="142" spans="2:65" s="1" customFormat="1" ht="38.25" customHeight="1">
      <c r="B142" s="41"/>
      <c r="C142" s="192" t="s">
        <v>353</v>
      </c>
      <c r="D142" s="192" t="s">
        <v>189</v>
      </c>
      <c r="E142" s="193" t="s">
        <v>354</v>
      </c>
      <c r="F142" s="194" t="s">
        <v>355</v>
      </c>
      <c r="G142" s="195" t="s">
        <v>304</v>
      </c>
      <c r="H142" s="196">
        <v>208</v>
      </c>
      <c r="I142" s="197"/>
      <c r="J142" s="198">
        <f>ROUND(I142*H142,2)</f>
        <v>0</v>
      </c>
      <c r="K142" s="194" t="s">
        <v>193</v>
      </c>
      <c r="L142" s="61"/>
      <c r="M142" s="199" t="s">
        <v>21</v>
      </c>
      <c r="N142" s="200" t="s">
        <v>48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194</v>
      </c>
      <c r="AT142" s="24" t="s">
        <v>189</v>
      </c>
      <c r="AU142" s="24" t="s">
        <v>87</v>
      </c>
      <c r="AY142" s="24" t="s">
        <v>187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85</v>
      </c>
      <c r="BK142" s="203">
        <f>ROUND(I142*H142,2)</f>
        <v>0</v>
      </c>
      <c r="BL142" s="24" t="s">
        <v>194</v>
      </c>
      <c r="BM142" s="24" t="s">
        <v>356</v>
      </c>
    </row>
    <row r="143" spans="2:65" s="11" customFormat="1" ht="13.5">
      <c r="B143" s="204"/>
      <c r="C143" s="205"/>
      <c r="D143" s="206" t="s">
        <v>223</v>
      </c>
      <c r="E143" s="207" t="s">
        <v>21</v>
      </c>
      <c r="F143" s="208" t="s">
        <v>357</v>
      </c>
      <c r="G143" s="205"/>
      <c r="H143" s="209">
        <v>208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223</v>
      </c>
      <c r="AU143" s="215" t="s">
        <v>87</v>
      </c>
      <c r="AV143" s="11" t="s">
        <v>87</v>
      </c>
      <c r="AW143" s="11" t="s">
        <v>40</v>
      </c>
      <c r="AX143" s="11" t="s">
        <v>85</v>
      </c>
      <c r="AY143" s="215" t="s">
        <v>187</v>
      </c>
    </row>
    <row r="144" spans="2:65" s="1" customFormat="1" ht="38.25" customHeight="1">
      <c r="B144" s="41"/>
      <c r="C144" s="192" t="s">
        <v>358</v>
      </c>
      <c r="D144" s="192" t="s">
        <v>189</v>
      </c>
      <c r="E144" s="193" t="s">
        <v>359</v>
      </c>
      <c r="F144" s="194" t="s">
        <v>360</v>
      </c>
      <c r="G144" s="195" t="s">
        <v>304</v>
      </c>
      <c r="H144" s="196">
        <v>260</v>
      </c>
      <c r="I144" s="197"/>
      <c r="J144" s="198">
        <f>ROUND(I144*H144,2)</f>
        <v>0</v>
      </c>
      <c r="K144" s="194" t="s">
        <v>193</v>
      </c>
      <c r="L144" s="61"/>
      <c r="M144" s="199" t="s">
        <v>21</v>
      </c>
      <c r="N144" s="200" t="s">
        <v>48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194</v>
      </c>
      <c r="AT144" s="24" t="s">
        <v>189</v>
      </c>
      <c r="AU144" s="24" t="s">
        <v>87</v>
      </c>
      <c r="AY144" s="24" t="s">
        <v>187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85</v>
      </c>
      <c r="BK144" s="203">
        <f>ROUND(I144*H144,2)</f>
        <v>0</v>
      </c>
      <c r="BL144" s="24" t="s">
        <v>194</v>
      </c>
      <c r="BM144" s="24" t="s">
        <v>361</v>
      </c>
    </row>
    <row r="145" spans="2:65" s="11" customFormat="1" ht="13.5">
      <c r="B145" s="204"/>
      <c r="C145" s="205"/>
      <c r="D145" s="206" t="s">
        <v>223</v>
      </c>
      <c r="E145" s="207" t="s">
        <v>21</v>
      </c>
      <c r="F145" s="208" t="s">
        <v>362</v>
      </c>
      <c r="G145" s="205"/>
      <c r="H145" s="209">
        <v>260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223</v>
      </c>
      <c r="AU145" s="215" t="s">
        <v>87</v>
      </c>
      <c r="AV145" s="11" t="s">
        <v>87</v>
      </c>
      <c r="AW145" s="11" t="s">
        <v>40</v>
      </c>
      <c r="AX145" s="11" t="s">
        <v>85</v>
      </c>
      <c r="AY145" s="215" t="s">
        <v>187</v>
      </c>
    </row>
    <row r="146" spans="2:65" s="1" customFormat="1" ht="38.25" customHeight="1">
      <c r="B146" s="41"/>
      <c r="C146" s="192" t="s">
        <v>363</v>
      </c>
      <c r="D146" s="192" t="s">
        <v>189</v>
      </c>
      <c r="E146" s="193" t="s">
        <v>364</v>
      </c>
      <c r="F146" s="194" t="s">
        <v>365</v>
      </c>
      <c r="G146" s="195" t="s">
        <v>304</v>
      </c>
      <c r="H146" s="196">
        <v>711</v>
      </c>
      <c r="I146" s="197"/>
      <c r="J146" s="198">
        <f>ROUND(I146*H146,2)</f>
        <v>0</v>
      </c>
      <c r="K146" s="194" t="s">
        <v>193</v>
      </c>
      <c r="L146" s="61"/>
      <c r="M146" s="199" t="s">
        <v>21</v>
      </c>
      <c r="N146" s="200" t="s">
        <v>48</v>
      </c>
      <c r="O146" s="4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194</v>
      </c>
      <c r="AT146" s="24" t="s">
        <v>189</v>
      </c>
      <c r="AU146" s="24" t="s">
        <v>87</v>
      </c>
      <c r="AY146" s="24" t="s">
        <v>187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85</v>
      </c>
      <c r="BK146" s="203">
        <f>ROUND(I146*H146,2)</f>
        <v>0</v>
      </c>
      <c r="BL146" s="24" t="s">
        <v>194</v>
      </c>
      <c r="BM146" s="24" t="s">
        <v>366</v>
      </c>
    </row>
    <row r="147" spans="2:65" s="10" customFormat="1" ht="37.35" customHeight="1">
      <c r="B147" s="176"/>
      <c r="C147" s="177"/>
      <c r="D147" s="178" t="s">
        <v>76</v>
      </c>
      <c r="E147" s="179" t="s">
        <v>367</v>
      </c>
      <c r="F147" s="179" t="s">
        <v>368</v>
      </c>
      <c r="G147" s="177"/>
      <c r="H147" s="177"/>
      <c r="I147" s="180"/>
      <c r="J147" s="181">
        <f>BK147</f>
        <v>0</v>
      </c>
      <c r="K147" s="177"/>
      <c r="L147" s="182"/>
      <c r="M147" s="183"/>
      <c r="N147" s="184"/>
      <c r="O147" s="184"/>
      <c r="P147" s="185">
        <f>P148</f>
        <v>0</v>
      </c>
      <c r="Q147" s="184"/>
      <c r="R147" s="185">
        <f>R148</f>
        <v>0</v>
      </c>
      <c r="S147" s="184"/>
      <c r="T147" s="186">
        <f>T148</f>
        <v>1.0529999999999999</v>
      </c>
      <c r="AR147" s="187" t="s">
        <v>87</v>
      </c>
      <c r="AT147" s="188" t="s">
        <v>76</v>
      </c>
      <c r="AU147" s="188" t="s">
        <v>77</v>
      </c>
      <c r="AY147" s="187" t="s">
        <v>187</v>
      </c>
      <c r="BK147" s="189">
        <f>BK148</f>
        <v>0</v>
      </c>
    </row>
    <row r="148" spans="2:65" s="10" customFormat="1" ht="19.899999999999999" customHeight="1">
      <c r="B148" s="176"/>
      <c r="C148" s="177"/>
      <c r="D148" s="178" t="s">
        <v>76</v>
      </c>
      <c r="E148" s="190" t="s">
        <v>369</v>
      </c>
      <c r="F148" s="190" t="s">
        <v>370</v>
      </c>
      <c r="G148" s="177"/>
      <c r="H148" s="177"/>
      <c r="I148" s="180"/>
      <c r="J148" s="191">
        <f>BK148</f>
        <v>0</v>
      </c>
      <c r="K148" s="177"/>
      <c r="L148" s="182"/>
      <c r="M148" s="183"/>
      <c r="N148" s="184"/>
      <c r="O148" s="184"/>
      <c r="P148" s="185">
        <f>P149</f>
        <v>0</v>
      </c>
      <c r="Q148" s="184"/>
      <c r="R148" s="185">
        <f>R149</f>
        <v>0</v>
      </c>
      <c r="S148" s="184"/>
      <c r="T148" s="186">
        <f>T149</f>
        <v>1.0529999999999999</v>
      </c>
      <c r="AR148" s="187" t="s">
        <v>87</v>
      </c>
      <c r="AT148" s="188" t="s">
        <v>76</v>
      </c>
      <c r="AU148" s="188" t="s">
        <v>85</v>
      </c>
      <c r="AY148" s="187" t="s">
        <v>187</v>
      </c>
      <c r="BK148" s="189">
        <f>BK149</f>
        <v>0</v>
      </c>
    </row>
    <row r="149" spans="2:65" s="1" customFormat="1" ht="38.25" customHeight="1">
      <c r="B149" s="41"/>
      <c r="C149" s="192" t="s">
        <v>371</v>
      </c>
      <c r="D149" s="192" t="s">
        <v>189</v>
      </c>
      <c r="E149" s="193" t="s">
        <v>372</v>
      </c>
      <c r="F149" s="194" t="s">
        <v>373</v>
      </c>
      <c r="G149" s="195" t="s">
        <v>192</v>
      </c>
      <c r="H149" s="196">
        <v>6</v>
      </c>
      <c r="I149" s="197"/>
      <c r="J149" s="198">
        <f>ROUND(I149*H149,2)</f>
        <v>0</v>
      </c>
      <c r="K149" s="194" t="s">
        <v>193</v>
      </c>
      <c r="L149" s="61"/>
      <c r="M149" s="199" t="s">
        <v>21</v>
      </c>
      <c r="N149" s="216" t="s">
        <v>48</v>
      </c>
      <c r="O149" s="217"/>
      <c r="P149" s="218">
        <f>O149*H149</f>
        <v>0</v>
      </c>
      <c r="Q149" s="218">
        <v>0</v>
      </c>
      <c r="R149" s="218">
        <f>Q149*H149</f>
        <v>0</v>
      </c>
      <c r="S149" s="218">
        <v>0.17549999999999999</v>
      </c>
      <c r="T149" s="219">
        <f>S149*H149</f>
        <v>1.0529999999999999</v>
      </c>
      <c r="AR149" s="24" t="s">
        <v>259</v>
      </c>
      <c r="AT149" s="24" t="s">
        <v>189</v>
      </c>
      <c r="AU149" s="24" t="s">
        <v>87</v>
      </c>
      <c r="AY149" s="24" t="s">
        <v>187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85</v>
      </c>
      <c r="BK149" s="203">
        <f>ROUND(I149*H149,2)</f>
        <v>0</v>
      </c>
      <c r="BL149" s="24" t="s">
        <v>259</v>
      </c>
      <c r="BM149" s="24" t="s">
        <v>374</v>
      </c>
    </row>
    <row r="150" spans="2:65" s="1" customFormat="1" ht="6.95" customHeight="1">
      <c r="B150" s="56"/>
      <c r="C150" s="57"/>
      <c r="D150" s="57"/>
      <c r="E150" s="57"/>
      <c r="F150" s="57"/>
      <c r="G150" s="57"/>
      <c r="H150" s="57"/>
      <c r="I150" s="139"/>
      <c r="J150" s="57"/>
      <c r="K150" s="57"/>
      <c r="L150" s="61"/>
    </row>
  </sheetData>
  <sheetProtection algorithmName="SHA-512" hashValue="LXjUwruXWG8D6CBFIcKd3667pUHh1+XWkCv32mt7uoXnyCCRu8/Z3oLYgf4WVxgdzuhKuZo5z8UHdjIWTd+VSQ==" saltValue="YomRjLGqk5pqkYLuFNHFytzzWZeyn1/z9vfeEXQpPrscw4EgH0L/lVcKEVD80yyaVIfcxHiqSjPlsdk3TAoJZQ==" spinCount="100000" sheet="1" objects="1" scenarios="1" formatColumns="0" formatRows="0" autoFilter="0"/>
  <autoFilter ref="C82:K149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141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3298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ROUND(SUM(BE82:BE126), 2)</f>
        <v>0</v>
      </c>
      <c r="G30" s="42"/>
      <c r="H30" s="42"/>
      <c r="I30" s="131">
        <v>0.21</v>
      </c>
      <c r="J30" s="130">
        <f>ROUND(ROUND((SUM(BE82:BE126)),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ROUND(SUM(BF82:BF126), 2)</f>
        <v>0</v>
      </c>
      <c r="G31" s="42"/>
      <c r="H31" s="42"/>
      <c r="I31" s="131">
        <v>0.15</v>
      </c>
      <c r="J31" s="130">
        <f>ROUND(ROUND((SUM(BF82:BF126)),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ROUND(SUM(BG82:BG126),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ROUND(SUM(BH82:BH126),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ROUND(SUM(BI82:BI126),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___801 - Sadové úpravy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J82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376</v>
      </c>
      <c r="E57" s="152"/>
      <c r="F57" s="152"/>
      <c r="G57" s="152"/>
      <c r="H57" s="152"/>
      <c r="I57" s="153"/>
      <c r="J57" s="154">
        <f>J83</f>
        <v>0</v>
      </c>
      <c r="K57" s="155"/>
    </row>
    <row r="58" spans="2:47" s="8" customFormat="1" ht="19.899999999999999" customHeight="1">
      <c r="B58" s="156"/>
      <c r="C58" s="157"/>
      <c r="D58" s="158" t="s">
        <v>165</v>
      </c>
      <c r="E58" s="159"/>
      <c r="F58" s="159"/>
      <c r="G58" s="159"/>
      <c r="H58" s="159"/>
      <c r="I58" s="160"/>
      <c r="J58" s="161">
        <f>J84</f>
        <v>0</v>
      </c>
      <c r="K58" s="162"/>
    </row>
    <row r="59" spans="2:47" s="8" customFormat="1" ht="19.899999999999999" customHeight="1">
      <c r="B59" s="156"/>
      <c r="C59" s="157"/>
      <c r="D59" s="158" t="s">
        <v>1238</v>
      </c>
      <c r="E59" s="159"/>
      <c r="F59" s="159"/>
      <c r="G59" s="159"/>
      <c r="H59" s="159"/>
      <c r="I59" s="160"/>
      <c r="J59" s="161">
        <f>J105</f>
        <v>0</v>
      </c>
      <c r="K59" s="162"/>
    </row>
    <row r="60" spans="2:47" s="8" customFormat="1" ht="19.899999999999999" customHeight="1">
      <c r="B60" s="156"/>
      <c r="C60" s="157"/>
      <c r="D60" s="158" t="s">
        <v>3299</v>
      </c>
      <c r="E60" s="159"/>
      <c r="F60" s="159"/>
      <c r="G60" s="159"/>
      <c r="H60" s="159"/>
      <c r="I60" s="160"/>
      <c r="J60" s="161">
        <f>J109</f>
        <v>0</v>
      </c>
      <c r="K60" s="162"/>
    </row>
    <row r="61" spans="2:47" s="8" customFormat="1" ht="19.899999999999999" customHeight="1">
      <c r="B61" s="156"/>
      <c r="C61" s="157"/>
      <c r="D61" s="158" t="s">
        <v>386</v>
      </c>
      <c r="E61" s="159"/>
      <c r="F61" s="159"/>
      <c r="G61" s="159"/>
      <c r="H61" s="159"/>
      <c r="I61" s="160"/>
      <c r="J61" s="161">
        <f>J119</f>
        <v>0</v>
      </c>
      <c r="K61" s="162"/>
    </row>
    <row r="62" spans="2:47" s="7" customFormat="1" ht="24.95" customHeight="1">
      <c r="B62" s="149"/>
      <c r="C62" s="150"/>
      <c r="D62" s="151" t="s">
        <v>391</v>
      </c>
      <c r="E62" s="152"/>
      <c r="F62" s="152"/>
      <c r="G62" s="152"/>
      <c r="H62" s="152"/>
      <c r="I62" s="153"/>
      <c r="J62" s="154">
        <f>J124</f>
        <v>0</v>
      </c>
      <c r="K62" s="155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18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2"/>
      <c r="J68" s="60"/>
      <c r="K68" s="60"/>
      <c r="L68" s="61"/>
    </row>
    <row r="69" spans="2:12" s="1" customFormat="1" ht="36.950000000000003" customHeight="1">
      <c r="B69" s="41"/>
      <c r="C69" s="62" t="s">
        <v>171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6.5" customHeight="1">
      <c r="B72" s="41"/>
      <c r="C72" s="63"/>
      <c r="D72" s="63"/>
      <c r="E72" s="387" t="str">
        <f>E7</f>
        <v>Sdružené parkoviště Jankovcova, Praha 7</v>
      </c>
      <c r="F72" s="388"/>
      <c r="G72" s="388"/>
      <c r="H72" s="388"/>
      <c r="I72" s="163"/>
      <c r="J72" s="63"/>
      <c r="K72" s="63"/>
      <c r="L72" s="61"/>
    </row>
    <row r="73" spans="2:12" s="1" customFormat="1" ht="14.45" customHeight="1">
      <c r="B73" s="41"/>
      <c r="C73" s="65" t="s">
        <v>157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7.25" customHeight="1">
      <c r="B74" s="41"/>
      <c r="C74" s="63"/>
      <c r="D74" s="63"/>
      <c r="E74" s="362" t="str">
        <f>E9</f>
        <v>___801 - Sadové úpravy</v>
      </c>
      <c r="F74" s="389"/>
      <c r="G74" s="389"/>
      <c r="H74" s="389"/>
      <c r="I74" s="163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8" customHeight="1">
      <c r="B76" s="41"/>
      <c r="C76" s="65" t="s">
        <v>24</v>
      </c>
      <c r="D76" s="63"/>
      <c r="E76" s="63"/>
      <c r="F76" s="164" t="str">
        <f>F12</f>
        <v>Praha 7</v>
      </c>
      <c r="G76" s="63"/>
      <c r="H76" s="63"/>
      <c r="I76" s="165" t="s">
        <v>26</v>
      </c>
      <c r="J76" s="73" t="str">
        <f>IF(J12="","",J12)</f>
        <v>19. 3. 2018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>
      <c r="B78" s="41"/>
      <c r="C78" s="65" t="s">
        <v>28</v>
      </c>
      <c r="D78" s="63"/>
      <c r="E78" s="63"/>
      <c r="F78" s="164" t="str">
        <f>E15</f>
        <v>Technická správa komunikací hl. m. Prahy, a.s.</v>
      </c>
      <c r="G78" s="63"/>
      <c r="H78" s="63"/>
      <c r="I78" s="165" t="s">
        <v>36</v>
      </c>
      <c r="J78" s="164" t="str">
        <f>E21</f>
        <v>Sinpps s.r.o.</v>
      </c>
      <c r="K78" s="63"/>
      <c r="L78" s="61"/>
    </row>
    <row r="79" spans="2:12" s="1" customFormat="1" ht="14.45" customHeight="1">
      <c r="B79" s="41"/>
      <c r="C79" s="65" t="s">
        <v>34</v>
      </c>
      <c r="D79" s="63"/>
      <c r="E79" s="63"/>
      <c r="F79" s="164" t="str">
        <f>IF(E18="","",E18)</f>
        <v/>
      </c>
      <c r="G79" s="63"/>
      <c r="H79" s="63"/>
      <c r="I79" s="163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9" customFormat="1" ht="29.25" customHeight="1">
      <c r="B81" s="166"/>
      <c r="C81" s="167" t="s">
        <v>172</v>
      </c>
      <c r="D81" s="168" t="s">
        <v>62</v>
      </c>
      <c r="E81" s="168" t="s">
        <v>58</v>
      </c>
      <c r="F81" s="168" t="s">
        <v>173</v>
      </c>
      <c r="G81" s="168" t="s">
        <v>174</v>
      </c>
      <c r="H81" s="168" t="s">
        <v>175</v>
      </c>
      <c r="I81" s="169" t="s">
        <v>176</v>
      </c>
      <c r="J81" s="168" t="s">
        <v>161</v>
      </c>
      <c r="K81" s="170" t="s">
        <v>177</v>
      </c>
      <c r="L81" s="171"/>
      <c r="M81" s="81" t="s">
        <v>178</v>
      </c>
      <c r="N81" s="82" t="s">
        <v>47</v>
      </c>
      <c r="O81" s="82" t="s">
        <v>179</v>
      </c>
      <c r="P81" s="82" t="s">
        <v>180</v>
      </c>
      <c r="Q81" s="82" t="s">
        <v>181</v>
      </c>
      <c r="R81" s="82" t="s">
        <v>182</v>
      </c>
      <c r="S81" s="82" t="s">
        <v>183</v>
      </c>
      <c r="T81" s="83" t="s">
        <v>184</v>
      </c>
    </row>
    <row r="82" spans="2:65" s="1" customFormat="1" ht="29.25" customHeight="1">
      <c r="B82" s="41"/>
      <c r="C82" s="87" t="s">
        <v>162</v>
      </c>
      <c r="D82" s="63"/>
      <c r="E82" s="63"/>
      <c r="F82" s="63"/>
      <c r="G82" s="63"/>
      <c r="H82" s="63"/>
      <c r="I82" s="163"/>
      <c r="J82" s="172">
        <f>BK82</f>
        <v>0</v>
      </c>
      <c r="K82" s="63"/>
      <c r="L82" s="61"/>
      <c r="M82" s="84"/>
      <c r="N82" s="85"/>
      <c r="O82" s="85"/>
      <c r="P82" s="173">
        <f>P83+P124</f>
        <v>0</v>
      </c>
      <c r="Q82" s="85"/>
      <c r="R82" s="173">
        <f>R83+R124</f>
        <v>3.6137750000000004</v>
      </c>
      <c r="S82" s="85"/>
      <c r="T82" s="174">
        <f>T83+T124</f>
        <v>0</v>
      </c>
      <c r="AT82" s="24" t="s">
        <v>76</v>
      </c>
      <c r="AU82" s="24" t="s">
        <v>163</v>
      </c>
      <c r="BK82" s="175">
        <f>BK83+BK124</f>
        <v>0</v>
      </c>
    </row>
    <row r="83" spans="2:65" s="10" customFormat="1" ht="37.35" customHeight="1">
      <c r="B83" s="176"/>
      <c r="C83" s="177"/>
      <c r="D83" s="178" t="s">
        <v>76</v>
      </c>
      <c r="E83" s="179" t="s">
        <v>185</v>
      </c>
      <c r="F83" s="179" t="s">
        <v>185</v>
      </c>
      <c r="G83" s="177"/>
      <c r="H83" s="177"/>
      <c r="I83" s="180"/>
      <c r="J83" s="181">
        <f>BK83</f>
        <v>0</v>
      </c>
      <c r="K83" s="177"/>
      <c r="L83" s="182"/>
      <c r="M83" s="183"/>
      <c r="N83" s="184"/>
      <c r="O83" s="184"/>
      <c r="P83" s="185">
        <f>P84+P105+P109+P119</f>
        <v>0</v>
      </c>
      <c r="Q83" s="184"/>
      <c r="R83" s="185">
        <f>R84+R105+R109+R119</f>
        <v>3.6137750000000004</v>
      </c>
      <c r="S83" s="184"/>
      <c r="T83" s="186">
        <f>T84+T105+T109+T119</f>
        <v>0</v>
      </c>
      <c r="AR83" s="187" t="s">
        <v>85</v>
      </c>
      <c r="AT83" s="188" t="s">
        <v>76</v>
      </c>
      <c r="AU83" s="188" t="s">
        <v>77</v>
      </c>
      <c r="AY83" s="187" t="s">
        <v>187</v>
      </c>
      <c r="BK83" s="189">
        <f>BK84+BK105+BK109+BK119</f>
        <v>0</v>
      </c>
    </row>
    <row r="84" spans="2:65" s="10" customFormat="1" ht="19.899999999999999" customHeight="1">
      <c r="B84" s="176"/>
      <c r="C84" s="177"/>
      <c r="D84" s="178" t="s">
        <v>76</v>
      </c>
      <c r="E84" s="190" t="s">
        <v>85</v>
      </c>
      <c r="F84" s="190" t="s">
        <v>188</v>
      </c>
      <c r="G84" s="177"/>
      <c r="H84" s="177"/>
      <c r="I84" s="180"/>
      <c r="J84" s="191">
        <f>BK84</f>
        <v>0</v>
      </c>
      <c r="K84" s="177"/>
      <c r="L84" s="182"/>
      <c r="M84" s="183"/>
      <c r="N84" s="184"/>
      <c r="O84" s="184"/>
      <c r="P84" s="185">
        <f>SUM(P85:P104)</f>
        <v>0</v>
      </c>
      <c r="Q84" s="184"/>
      <c r="R84" s="185">
        <f>SUM(R85:R104)</f>
        <v>1.0875000000000001E-2</v>
      </c>
      <c r="S84" s="184"/>
      <c r="T84" s="186">
        <f>SUM(T85:T104)</f>
        <v>0</v>
      </c>
      <c r="AR84" s="187" t="s">
        <v>85</v>
      </c>
      <c r="AT84" s="188" t="s">
        <v>76</v>
      </c>
      <c r="AU84" s="188" t="s">
        <v>85</v>
      </c>
      <c r="AY84" s="187" t="s">
        <v>187</v>
      </c>
      <c r="BK84" s="189">
        <f>SUM(BK85:BK104)</f>
        <v>0</v>
      </c>
    </row>
    <row r="85" spans="2:65" s="1" customFormat="1" ht="25.5" customHeight="1">
      <c r="B85" s="41"/>
      <c r="C85" s="192" t="s">
        <v>85</v>
      </c>
      <c r="D85" s="192" t="s">
        <v>189</v>
      </c>
      <c r="E85" s="193" t="s">
        <v>3300</v>
      </c>
      <c r="F85" s="194" t="s">
        <v>3301</v>
      </c>
      <c r="G85" s="195" t="s">
        <v>233</v>
      </c>
      <c r="H85" s="196">
        <v>11</v>
      </c>
      <c r="I85" s="197"/>
      <c r="J85" s="198">
        <f>ROUND(I85*H85,2)</f>
        <v>0</v>
      </c>
      <c r="K85" s="194" t="s">
        <v>193</v>
      </c>
      <c r="L85" s="61"/>
      <c r="M85" s="199" t="s">
        <v>21</v>
      </c>
      <c r="N85" s="200" t="s">
        <v>48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194</v>
      </c>
      <c r="AT85" s="24" t="s">
        <v>189</v>
      </c>
      <c r="AU85" s="24" t="s">
        <v>87</v>
      </c>
      <c r="AY85" s="24" t="s">
        <v>187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85</v>
      </c>
      <c r="BK85" s="203">
        <f>ROUND(I85*H85,2)</f>
        <v>0</v>
      </c>
      <c r="BL85" s="24" t="s">
        <v>194</v>
      </c>
      <c r="BM85" s="24" t="s">
        <v>3302</v>
      </c>
    </row>
    <row r="86" spans="2:65" s="1" customFormat="1" ht="16.5" customHeight="1">
      <c r="B86" s="41"/>
      <c r="C86" s="192" t="s">
        <v>87</v>
      </c>
      <c r="D86" s="192" t="s">
        <v>189</v>
      </c>
      <c r="E86" s="193" t="s">
        <v>1942</v>
      </c>
      <c r="F86" s="194" t="s">
        <v>1943</v>
      </c>
      <c r="G86" s="195" t="s">
        <v>233</v>
      </c>
      <c r="H86" s="196">
        <v>11</v>
      </c>
      <c r="I86" s="197"/>
      <c r="J86" s="198">
        <f>ROUND(I86*H86,2)</f>
        <v>0</v>
      </c>
      <c r="K86" s="194" t="s">
        <v>193</v>
      </c>
      <c r="L86" s="61"/>
      <c r="M86" s="199" t="s">
        <v>21</v>
      </c>
      <c r="N86" s="200" t="s">
        <v>48</v>
      </c>
      <c r="O86" s="42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194</v>
      </c>
      <c r="AT86" s="24" t="s">
        <v>189</v>
      </c>
      <c r="AU86" s="24" t="s">
        <v>87</v>
      </c>
      <c r="AY86" s="24" t="s">
        <v>187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85</v>
      </c>
      <c r="BK86" s="203">
        <f>ROUND(I86*H86,2)</f>
        <v>0</v>
      </c>
      <c r="BL86" s="24" t="s">
        <v>194</v>
      </c>
      <c r="BM86" s="24" t="s">
        <v>3303</v>
      </c>
    </row>
    <row r="87" spans="2:65" s="1" customFormat="1" ht="16.5" customHeight="1">
      <c r="B87" s="41"/>
      <c r="C87" s="192" t="s">
        <v>199</v>
      </c>
      <c r="D87" s="192" t="s">
        <v>189</v>
      </c>
      <c r="E87" s="193" t="s">
        <v>534</v>
      </c>
      <c r="F87" s="194" t="s">
        <v>468</v>
      </c>
      <c r="G87" s="195" t="s">
        <v>233</v>
      </c>
      <c r="H87" s="196">
        <v>11</v>
      </c>
      <c r="I87" s="197"/>
      <c r="J87" s="198">
        <f>ROUND(I87*H87,2)</f>
        <v>0</v>
      </c>
      <c r="K87" s="194" t="s">
        <v>193</v>
      </c>
      <c r="L87" s="61"/>
      <c r="M87" s="199" t="s">
        <v>21</v>
      </c>
      <c r="N87" s="200" t="s">
        <v>48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194</v>
      </c>
      <c r="AT87" s="24" t="s">
        <v>189</v>
      </c>
      <c r="AU87" s="24" t="s">
        <v>87</v>
      </c>
      <c r="AY87" s="24" t="s">
        <v>187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85</v>
      </c>
      <c r="BK87" s="203">
        <f>ROUND(I87*H87,2)</f>
        <v>0</v>
      </c>
      <c r="BL87" s="24" t="s">
        <v>194</v>
      </c>
      <c r="BM87" s="24" t="s">
        <v>3304</v>
      </c>
    </row>
    <row r="88" spans="2:65" s="1" customFormat="1" ht="25.5" customHeight="1">
      <c r="B88" s="41"/>
      <c r="C88" s="192" t="s">
        <v>194</v>
      </c>
      <c r="D88" s="192" t="s">
        <v>189</v>
      </c>
      <c r="E88" s="193" t="s">
        <v>538</v>
      </c>
      <c r="F88" s="194" t="s">
        <v>3305</v>
      </c>
      <c r="G88" s="195" t="s">
        <v>233</v>
      </c>
      <c r="H88" s="196">
        <v>209</v>
      </c>
      <c r="I88" s="197"/>
      <c r="J88" s="198">
        <f>ROUND(I88*H88,2)</f>
        <v>0</v>
      </c>
      <c r="K88" s="194" t="s">
        <v>193</v>
      </c>
      <c r="L88" s="61"/>
      <c r="M88" s="199" t="s">
        <v>21</v>
      </c>
      <c r="N88" s="200" t="s">
        <v>48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194</v>
      </c>
      <c r="AT88" s="24" t="s">
        <v>189</v>
      </c>
      <c r="AU88" s="24" t="s">
        <v>87</v>
      </c>
      <c r="AY88" s="24" t="s">
        <v>187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85</v>
      </c>
      <c r="BK88" s="203">
        <f>ROUND(I88*H88,2)</f>
        <v>0</v>
      </c>
      <c r="BL88" s="24" t="s">
        <v>194</v>
      </c>
      <c r="BM88" s="24" t="s">
        <v>3306</v>
      </c>
    </row>
    <row r="89" spans="2:65" s="11" customFormat="1" ht="13.5">
      <c r="B89" s="204"/>
      <c r="C89" s="205"/>
      <c r="D89" s="206" t="s">
        <v>223</v>
      </c>
      <c r="E89" s="207" t="s">
        <v>21</v>
      </c>
      <c r="F89" s="208" t="s">
        <v>3307</v>
      </c>
      <c r="G89" s="205"/>
      <c r="H89" s="209">
        <v>209</v>
      </c>
      <c r="I89" s="210"/>
      <c r="J89" s="205"/>
      <c r="K89" s="205"/>
      <c r="L89" s="211"/>
      <c r="M89" s="212"/>
      <c r="N89" s="213"/>
      <c r="O89" s="213"/>
      <c r="P89" s="213"/>
      <c r="Q89" s="213"/>
      <c r="R89" s="213"/>
      <c r="S89" s="213"/>
      <c r="T89" s="214"/>
      <c r="AT89" s="215" t="s">
        <v>223</v>
      </c>
      <c r="AU89" s="215" t="s">
        <v>87</v>
      </c>
      <c r="AV89" s="11" t="s">
        <v>87</v>
      </c>
      <c r="AW89" s="11" t="s">
        <v>40</v>
      </c>
      <c r="AX89" s="11" t="s">
        <v>85</v>
      </c>
      <c r="AY89" s="215" t="s">
        <v>187</v>
      </c>
    </row>
    <row r="90" spans="2:65" s="1" customFormat="1" ht="38.25" customHeight="1">
      <c r="B90" s="41"/>
      <c r="C90" s="192" t="s">
        <v>207</v>
      </c>
      <c r="D90" s="192" t="s">
        <v>189</v>
      </c>
      <c r="E90" s="193" t="s">
        <v>354</v>
      </c>
      <c r="F90" s="194" t="s">
        <v>1262</v>
      </c>
      <c r="G90" s="195" t="s">
        <v>304</v>
      </c>
      <c r="H90" s="196">
        <v>17.600000000000001</v>
      </c>
      <c r="I90" s="197"/>
      <c r="J90" s="198">
        <f>ROUND(I90*H90,2)</f>
        <v>0</v>
      </c>
      <c r="K90" s="194" t="s">
        <v>193</v>
      </c>
      <c r="L90" s="61"/>
      <c r="M90" s="199" t="s">
        <v>21</v>
      </c>
      <c r="N90" s="200" t="s">
        <v>48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194</v>
      </c>
      <c r="AT90" s="24" t="s">
        <v>189</v>
      </c>
      <c r="AU90" s="24" t="s">
        <v>87</v>
      </c>
      <c r="AY90" s="24" t="s">
        <v>187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85</v>
      </c>
      <c r="BK90" s="203">
        <f>ROUND(I90*H90,2)</f>
        <v>0</v>
      </c>
      <c r="BL90" s="24" t="s">
        <v>194</v>
      </c>
      <c r="BM90" s="24" t="s">
        <v>3308</v>
      </c>
    </row>
    <row r="91" spans="2:65" s="11" customFormat="1" ht="13.5">
      <c r="B91" s="204"/>
      <c r="C91" s="205"/>
      <c r="D91" s="206" t="s">
        <v>223</v>
      </c>
      <c r="E91" s="207" t="s">
        <v>21</v>
      </c>
      <c r="F91" s="208" t="s">
        <v>3309</v>
      </c>
      <c r="G91" s="205"/>
      <c r="H91" s="209">
        <v>17.600000000000001</v>
      </c>
      <c r="I91" s="210"/>
      <c r="J91" s="205"/>
      <c r="K91" s="205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223</v>
      </c>
      <c r="AU91" s="215" t="s">
        <v>87</v>
      </c>
      <c r="AV91" s="11" t="s">
        <v>87</v>
      </c>
      <c r="AW91" s="11" t="s">
        <v>40</v>
      </c>
      <c r="AX91" s="11" t="s">
        <v>85</v>
      </c>
      <c r="AY91" s="215" t="s">
        <v>187</v>
      </c>
    </row>
    <row r="92" spans="2:65" s="1" customFormat="1" ht="25.5" customHeight="1">
      <c r="B92" s="41"/>
      <c r="C92" s="192" t="s">
        <v>211</v>
      </c>
      <c r="D92" s="192" t="s">
        <v>189</v>
      </c>
      <c r="E92" s="193" t="s">
        <v>3310</v>
      </c>
      <c r="F92" s="194" t="s">
        <v>3311</v>
      </c>
      <c r="G92" s="195" t="s">
        <v>233</v>
      </c>
      <c r="H92" s="196">
        <v>11</v>
      </c>
      <c r="I92" s="197"/>
      <c r="J92" s="198">
        <f>ROUND(I92*H92,2)</f>
        <v>0</v>
      </c>
      <c r="K92" s="194" t="s">
        <v>193</v>
      </c>
      <c r="L92" s="61"/>
      <c r="M92" s="199" t="s">
        <v>21</v>
      </c>
      <c r="N92" s="200" t="s">
        <v>48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194</v>
      </c>
      <c r="AT92" s="24" t="s">
        <v>189</v>
      </c>
      <c r="AU92" s="24" t="s">
        <v>87</v>
      </c>
      <c r="AY92" s="24" t="s">
        <v>187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85</v>
      </c>
      <c r="BK92" s="203">
        <f>ROUND(I92*H92,2)</f>
        <v>0</v>
      </c>
      <c r="BL92" s="24" t="s">
        <v>194</v>
      </c>
      <c r="BM92" s="24" t="s">
        <v>3312</v>
      </c>
    </row>
    <row r="93" spans="2:65" s="1" customFormat="1" ht="25.5" customHeight="1">
      <c r="B93" s="41"/>
      <c r="C93" s="192" t="s">
        <v>215</v>
      </c>
      <c r="D93" s="192" t="s">
        <v>189</v>
      </c>
      <c r="E93" s="193" t="s">
        <v>3313</v>
      </c>
      <c r="F93" s="194" t="s">
        <v>3314</v>
      </c>
      <c r="G93" s="195" t="s">
        <v>233</v>
      </c>
      <c r="H93" s="196">
        <v>145</v>
      </c>
      <c r="I93" s="197"/>
      <c r="J93" s="198">
        <f>ROUND(I93*H93,2)</f>
        <v>0</v>
      </c>
      <c r="K93" s="194" t="s">
        <v>193</v>
      </c>
      <c r="L93" s="61"/>
      <c r="M93" s="199" t="s">
        <v>21</v>
      </c>
      <c r="N93" s="200" t="s">
        <v>48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194</v>
      </c>
      <c r="AT93" s="24" t="s">
        <v>189</v>
      </c>
      <c r="AU93" s="24" t="s">
        <v>87</v>
      </c>
      <c r="AY93" s="24" t="s">
        <v>187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85</v>
      </c>
      <c r="BK93" s="203">
        <f>ROUND(I93*H93,2)</f>
        <v>0</v>
      </c>
      <c r="BL93" s="24" t="s">
        <v>194</v>
      </c>
      <c r="BM93" s="24" t="s">
        <v>3315</v>
      </c>
    </row>
    <row r="94" spans="2:65" s="11" customFormat="1" ht="13.5">
      <c r="B94" s="204"/>
      <c r="C94" s="205"/>
      <c r="D94" s="206" t="s">
        <v>223</v>
      </c>
      <c r="E94" s="207" t="s">
        <v>21</v>
      </c>
      <c r="F94" s="208" t="s">
        <v>3316</v>
      </c>
      <c r="G94" s="205"/>
      <c r="H94" s="209">
        <v>145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223</v>
      </c>
      <c r="AU94" s="215" t="s">
        <v>87</v>
      </c>
      <c r="AV94" s="11" t="s">
        <v>87</v>
      </c>
      <c r="AW94" s="11" t="s">
        <v>40</v>
      </c>
      <c r="AX94" s="11" t="s">
        <v>85</v>
      </c>
      <c r="AY94" s="215" t="s">
        <v>187</v>
      </c>
    </row>
    <row r="95" spans="2:65" s="1" customFormat="1" ht="25.5" customHeight="1">
      <c r="B95" s="41"/>
      <c r="C95" s="192" t="s">
        <v>219</v>
      </c>
      <c r="D95" s="192" t="s">
        <v>189</v>
      </c>
      <c r="E95" s="193" t="s">
        <v>3317</v>
      </c>
      <c r="F95" s="194" t="s">
        <v>3318</v>
      </c>
      <c r="G95" s="195" t="s">
        <v>233</v>
      </c>
      <c r="H95" s="196">
        <v>145</v>
      </c>
      <c r="I95" s="197"/>
      <c r="J95" s="198">
        <f>ROUND(I95*H95,2)</f>
        <v>0</v>
      </c>
      <c r="K95" s="194" t="s">
        <v>193</v>
      </c>
      <c r="L95" s="61"/>
      <c r="M95" s="199" t="s">
        <v>21</v>
      </c>
      <c r="N95" s="200" t="s">
        <v>48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194</v>
      </c>
      <c r="AT95" s="24" t="s">
        <v>189</v>
      </c>
      <c r="AU95" s="24" t="s">
        <v>87</v>
      </c>
      <c r="AY95" s="24" t="s">
        <v>187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85</v>
      </c>
      <c r="BK95" s="203">
        <f>ROUND(I95*H95,2)</f>
        <v>0</v>
      </c>
      <c r="BL95" s="24" t="s">
        <v>194</v>
      </c>
      <c r="BM95" s="24" t="s">
        <v>3319</v>
      </c>
    </row>
    <row r="96" spans="2:65" s="11" customFormat="1" ht="13.5">
      <c r="B96" s="204"/>
      <c r="C96" s="205"/>
      <c r="D96" s="206" t="s">
        <v>223</v>
      </c>
      <c r="E96" s="207" t="s">
        <v>21</v>
      </c>
      <c r="F96" s="208" t="s">
        <v>3316</v>
      </c>
      <c r="G96" s="205"/>
      <c r="H96" s="209">
        <v>145</v>
      </c>
      <c r="I96" s="210"/>
      <c r="J96" s="205"/>
      <c r="K96" s="205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223</v>
      </c>
      <c r="AU96" s="215" t="s">
        <v>87</v>
      </c>
      <c r="AV96" s="11" t="s">
        <v>87</v>
      </c>
      <c r="AW96" s="11" t="s">
        <v>40</v>
      </c>
      <c r="AX96" s="11" t="s">
        <v>85</v>
      </c>
      <c r="AY96" s="215" t="s">
        <v>187</v>
      </c>
    </row>
    <row r="97" spans="2:65" s="1" customFormat="1" ht="25.5" customHeight="1">
      <c r="B97" s="41"/>
      <c r="C97" s="192" t="s">
        <v>225</v>
      </c>
      <c r="D97" s="192" t="s">
        <v>189</v>
      </c>
      <c r="E97" s="193" t="s">
        <v>3320</v>
      </c>
      <c r="F97" s="194" t="s">
        <v>3321</v>
      </c>
      <c r="G97" s="195" t="s">
        <v>233</v>
      </c>
      <c r="H97" s="196">
        <v>2755</v>
      </c>
      <c r="I97" s="197"/>
      <c r="J97" s="198">
        <f>ROUND(I97*H97,2)</f>
        <v>0</v>
      </c>
      <c r="K97" s="194" t="s">
        <v>193</v>
      </c>
      <c r="L97" s="61"/>
      <c r="M97" s="199" t="s">
        <v>21</v>
      </c>
      <c r="N97" s="200" t="s">
        <v>48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194</v>
      </c>
      <c r="AT97" s="24" t="s">
        <v>189</v>
      </c>
      <c r="AU97" s="24" t="s">
        <v>87</v>
      </c>
      <c r="AY97" s="24" t="s">
        <v>187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85</v>
      </c>
      <c r="BK97" s="203">
        <f>ROUND(I97*H97,2)</f>
        <v>0</v>
      </c>
      <c r="BL97" s="24" t="s">
        <v>194</v>
      </c>
      <c r="BM97" s="24" t="s">
        <v>3322</v>
      </c>
    </row>
    <row r="98" spans="2:65" s="11" customFormat="1" ht="13.5">
      <c r="B98" s="204"/>
      <c r="C98" s="205"/>
      <c r="D98" s="206" t="s">
        <v>223</v>
      </c>
      <c r="E98" s="207" t="s">
        <v>21</v>
      </c>
      <c r="F98" s="208" t="s">
        <v>3323</v>
      </c>
      <c r="G98" s="205"/>
      <c r="H98" s="209">
        <v>2755</v>
      </c>
      <c r="I98" s="210"/>
      <c r="J98" s="205"/>
      <c r="K98" s="205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223</v>
      </c>
      <c r="AU98" s="215" t="s">
        <v>87</v>
      </c>
      <c r="AV98" s="11" t="s">
        <v>87</v>
      </c>
      <c r="AW98" s="11" t="s">
        <v>40</v>
      </c>
      <c r="AX98" s="11" t="s">
        <v>85</v>
      </c>
      <c r="AY98" s="215" t="s">
        <v>187</v>
      </c>
    </row>
    <row r="99" spans="2:65" s="1" customFormat="1" ht="25.5" customHeight="1">
      <c r="B99" s="41"/>
      <c r="C99" s="192" t="s">
        <v>230</v>
      </c>
      <c r="D99" s="192" t="s">
        <v>189</v>
      </c>
      <c r="E99" s="193" t="s">
        <v>3324</v>
      </c>
      <c r="F99" s="194" t="s">
        <v>3325</v>
      </c>
      <c r="G99" s="195" t="s">
        <v>202</v>
      </c>
      <c r="H99" s="196">
        <v>725</v>
      </c>
      <c r="I99" s="197"/>
      <c r="J99" s="198">
        <f>ROUND(I99*H99,2)</f>
        <v>0</v>
      </c>
      <c r="K99" s="194" t="s">
        <v>193</v>
      </c>
      <c r="L99" s="61"/>
      <c r="M99" s="199" t="s">
        <v>21</v>
      </c>
      <c r="N99" s="200" t="s">
        <v>48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194</v>
      </c>
      <c r="AT99" s="24" t="s">
        <v>189</v>
      </c>
      <c r="AU99" s="24" t="s">
        <v>87</v>
      </c>
      <c r="AY99" s="24" t="s">
        <v>187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85</v>
      </c>
      <c r="BK99" s="203">
        <f>ROUND(I99*H99,2)</f>
        <v>0</v>
      </c>
      <c r="BL99" s="24" t="s">
        <v>194</v>
      </c>
      <c r="BM99" s="24" t="s">
        <v>3326</v>
      </c>
    </row>
    <row r="100" spans="2:65" s="11" customFormat="1" ht="13.5">
      <c r="B100" s="204"/>
      <c r="C100" s="205"/>
      <c r="D100" s="206" t="s">
        <v>223</v>
      </c>
      <c r="E100" s="207" t="s">
        <v>21</v>
      </c>
      <c r="F100" s="208" t="s">
        <v>3327</v>
      </c>
      <c r="G100" s="205"/>
      <c r="H100" s="209">
        <v>725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223</v>
      </c>
      <c r="AU100" s="215" t="s">
        <v>87</v>
      </c>
      <c r="AV100" s="11" t="s">
        <v>87</v>
      </c>
      <c r="AW100" s="11" t="s">
        <v>40</v>
      </c>
      <c r="AX100" s="11" t="s">
        <v>85</v>
      </c>
      <c r="AY100" s="215" t="s">
        <v>187</v>
      </c>
    </row>
    <row r="101" spans="2:65" s="1" customFormat="1" ht="25.5" customHeight="1">
      <c r="B101" s="41"/>
      <c r="C101" s="192" t="s">
        <v>236</v>
      </c>
      <c r="D101" s="192" t="s">
        <v>189</v>
      </c>
      <c r="E101" s="193" t="s">
        <v>1833</v>
      </c>
      <c r="F101" s="194" t="s">
        <v>1834</v>
      </c>
      <c r="G101" s="195" t="s">
        <v>202</v>
      </c>
      <c r="H101" s="196">
        <v>725</v>
      </c>
      <c r="I101" s="197"/>
      <c r="J101" s="198">
        <f>ROUND(I101*H101,2)</f>
        <v>0</v>
      </c>
      <c r="K101" s="194" t="s">
        <v>193</v>
      </c>
      <c r="L101" s="61"/>
      <c r="M101" s="199" t="s">
        <v>21</v>
      </c>
      <c r="N101" s="200" t="s">
        <v>48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194</v>
      </c>
      <c r="AT101" s="24" t="s">
        <v>189</v>
      </c>
      <c r="AU101" s="24" t="s">
        <v>87</v>
      </c>
      <c r="AY101" s="24" t="s">
        <v>187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85</v>
      </c>
      <c r="BK101" s="203">
        <f>ROUND(I101*H101,2)</f>
        <v>0</v>
      </c>
      <c r="BL101" s="24" t="s">
        <v>194</v>
      </c>
      <c r="BM101" s="24" t="s">
        <v>3328</v>
      </c>
    </row>
    <row r="102" spans="2:65" s="11" customFormat="1" ht="13.5">
      <c r="B102" s="204"/>
      <c r="C102" s="205"/>
      <c r="D102" s="206" t="s">
        <v>223</v>
      </c>
      <c r="E102" s="207" t="s">
        <v>21</v>
      </c>
      <c r="F102" s="208" t="s">
        <v>3327</v>
      </c>
      <c r="G102" s="205"/>
      <c r="H102" s="209">
        <v>725</v>
      </c>
      <c r="I102" s="210"/>
      <c r="J102" s="205"/>
      <c r="K102" s="205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223</v>
      </c>
      <c r="AU102" s="215" t="s">
        <v>87</v>
      </c>
      <c r="AV102" s="11" t="s">
        <v>87</v>
      </c>
      <c r="AW102" s="11" t="s">
        <v>40</v>
      </c>
      <c r="AX102" s="11" t="s">
        <v>85</v>
      </c>
      <c r="AY102" s="215" t="s">
        <v>187</v>
      </c>
    </row>
    <row r="103" spans="2:65" s="1" customFormat="1" ht="16.5" customHeight="1">
      <c r="B103" s="41"/>
      <c r="C103" s="220" t="s">
        <v>240</v>
      </c>
      <c r="D103" s="220" t="s">
        <v>511</v>
      </c>
      <c r="E103" s="221" t="s">
        <v>3329</v>
      </c>
      <c r="F103" s="222" t="s">
        <v>1838</v>
      </c>
      <c r="G103" s="223" t="s">
        <v>1839</v>
      </c>
      <c r="H103" s="224">
        <v>10.875</v>
      </c>
      <c r="I103" s="225"/>
      <c r="J103" s="226">
        <f>ROUND(I103*H103,2)</f>
        <v>0</v>
      </c>
      <c r="K103" s="222" t="s">
        <v>193</v>
      </c>
      <c r="L103" s="227"/>
      <c r="M103" s="228" t="s">
        <v>21</v>
      </c>
      <c r="N103" s="229" t="s">
        <v>48</v>
      </c>
      <c r="O103" s="42"/>
      <c r="P103" s="201">
        <f>O103*H103</f>
        <v>0</v>
      </c>
      <c r="Q103" s="201">
        <v>1E-3</v>
      </c>
      <c r="R103" s="201">
        <f>Q103*H103</f>
        <v>1.0875000000000001E-2</v>
      </c>
      <c r="S103" s="201">
        <v>0</v>
      </c>
      <c r="T103" s="202">
        <f>S103*H103</f>
        <v>0</v>
      </c>
      <c r="AR103" s="24" t="s">
        <v>219</v>
      </c>
      <c r="AT103" s="24" t="s">
        <v>511</v>
      </c>
      <c r="AU103" s="24" t="s">
        <v>87</v>
      </c>
      <c r="AY103" s="24" t="s">
        <v>187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85</v>
      </c>
      <c r="BK103" s="203">
        <f>ROUND(I103*H103,2)</f>
        <v>0</v>
      </c>
      <c r="BL103" s="24" t="s">
        <v>194</v>
      </c>
      <c r="BM103" s="24" t="s">
        <v>3330</v>
      </c>
    </row>
    <row r="104" spans="2:65" s="11" customFormat="1" ht="13.5">
      <c r="B104" s="204"/>
      <c r="C104" s="205"/>
      <c r="D104" s="206" t="s">
        <v>223</v>
      </c>
      <c r="E104" s="205"/>
      <c r="F104" s="208" t="s">
        <v>3331</v>
      </c>
      <c r="G104" s="205"/>
      <c r="H104" s="209">
        <v>10.875</v>
      </c>
      <c r="I104" s="210"/>
      <c r="J104" s="205"/>
      <c r="K104" s="205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223</v>
      </c>
      <c r="AU104" s="215" t="s">
        <v>87</v>
      </c>
      <c r="AV104" s="11" t="s">
        <v>87</v>
      </c>
      <c r="AW104" s="11" t="s">
        <v>6</v>
      </c>
      <c r="AX104" s="11" t="s">
        <v>85</v>
      </c>
      <c r="AY104" s="215" t="s">
        <v>187</v>
      </c>
    </row>
    <row r="105" spans="2:65" s="10" customFormat="1" ht="29.85" customHeight="1">
      <c r="B105" s="176"/>
      <c r="C105" s="177"/>
      <c r="D105" s="178" t="s">
        <v>76</v>
      </c>
      <c r="E105" s="190" t="s">
        <v>87</v>
      </c>
      <c r="F105" s="190" t="s">
        <v>1265</v>
      </c>
      <c r="G105" s="177"/>
      <c r="H105" s="177"/>
      <c r="I105" s="180"/>
      <c r="J105" s="191">
        <f>BK105</f>
        <v>0</v>
      </c>
      <c r="K105" s="177"/>
      <c r="L105" s="182"/>
      <c r="M105" s="183"/>
      <c r="N105" s="184"/>
      <c r="O105" s="184"/>
      <c r="P105" s="185">
        <f>SUM(P106:P108)</f>
        <v>0</v>
      </c>
      <c r="Q105" s="184"/>
      <c r="R105" s="185">
        <f>SUM(R106:R108)</f>
        <v>1.2699</v>
      </c>
      <c r="S105" s="184"/>
      <c r="T105" s="186">
        <f>SUM(T106:T108)</f>
        <v>0</v>
      </c>
      <c r="AR105" s="187" t="s">
        <v>85</v>
      </c>
      <c r="AT105" s="188" t="s">
        <v>76</v>
      </c>
      <c r="AU105" s="188" t="s">
        <v>85</v>
      </c>
      <c r="AY105" s="187" t="s">
        <v>187</v>
      </c>
      <c r="BK105" s="189">
        <f>SUM(BK106:BK108)</f>
        <v>0</v>
      </c>
    </row>
    <row r="106" spans="2:65" s="1" customFormat="1" ht="16.5" customHeight="1">
      <c r="B106" s="41"/>
      <c r="C106" s="192" t="s">
        <v>244</v>
      </c>
      <c r="D106" s="192" t="s">
        <v>189</v>
      </c>
      <c r="E106" s="193" t="s">
        <v>3332</v>
      </c>
      <c r="F106" s="194" t="s">
        <v>3333</v>
      </c>
      <c r="G106" s="195" t="s">
        <v>293</v>
      </c>
      <c r="H106" s="196">
        <v>30</v>
      </c>
      <c r="I106" s="197"/>
      <c r="J106" s="198">
        <f>ROUND(I106*H106,2)</f>
        <v>0</v>
      </c>
      <c r="K106" s="194" t="s">
        <v>193</v>
      </c>
      <c r="L106" s="61"/>
      <c r="M106" s="199" t="s">
        <v>21</v>
      </c>
      <c r="N106" s="200" t="s">
        <v>48</v>
      </c>
      <c r="O106" s="42"/>
      <c r="P106" s="201">
        <f>O106*H106</f>
        <v>0</v>
      </c>
      <c r="Q106" s="201">
        <v>1.6000000000000001E-4</v>
      </c>
      <c r="R106" s="201">
        <f>Q106*H106</f>
        <v>4.8000000000000004E-3</v>
      </c>
      <c r="S106" s="201">
        <v>0</v>
      </c>
      <c r="T106" s="202">
        <f>S106*H106</f>
        <v>0</v>
      </c>
      <c r="AR106" s="24" t="s">
        <v>194</v>
      </c>
      <c r="AT106" s="24" t="s">
        <v>189</v>
      </c>
      <c r="AU106" s="24" t="s">
        <v>87</v>
      </c>
      <c r="AY106" s="24" t="s">
        <v>187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85</v>
      </c>
      <c r="BK106" s="203">
        <f>ROUND(I106*H106,2)</f>
        <v>0</v>
      </c>
      <c r="BL106" s="24" t="s">
        <v>194</v>
      </c>
      <c r="BM106" s="24" t="s">
        <v>3334</v>
      </c>
    </row>
    <row r="107" spans="2:65" s="1" customFormat="1" ht="16.5" customHeight="1">
      <c r="B107" s="41"/>
      <c r="C107" s="192" t="s">
        <v>249</v>
      </c>
      <c r="D107" s="192" t="s">
        <v>189</v>
      </c>
      <c r="E107" s="193" t="s">
        <v>3335</v>
      </c>
      <c r="F107" s="194" t="s">
        <v>3336</v>
      </c>
      <c r="G107" s="195" t="s">
        <v>293</v>
      </c>
      <c r="H107" s="196">
        <v>30</v>
      </c>
      <c r="I107" s="197"/>
      <c r="J107" s="198">
        <f>ROUND(I107*H107,2)</f>
        <v>0</v>
      </c>
      <c r="K107" s="194" t="s">
        <v>193</v>
      </c>
      <c r="L107" s="61"/>
      <c r="M107" s="199" t="s">
        <v>21</v>
      </c>
      <c r="N107" s="200" t="s">
        <v>48</v>
      </c>
      <c r="O107" s="42"/>
      <c r="P107" s="201">
        <f>O107*H107</f>
        <v>0</v>
      </c>
      <c r="Q107" s="201">
        <v>4.1450000000000001E-2</v>
      </c>
      <c r="R107" s="201">
        <f>Q107*H107</f>
        <v>1.2435</v>
      </c>
      <c r="S107" s="201">
        <v>0</v>
      </c>
      <c r="T107" s="202">
        <f>S107*H107</f>
        <v>0</v>
      </c>
      <c r="AR107" s="24" t="s">
        <v>194</v>
      </c>
      <c r="AT107" s="24" t="s">
        <v>189</v>
      </c>
      <c r="AU107" s="24" t="s">
        <v>87</v>
      </c>
      <c r="AY107" s="24" t="s">
        <v>187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85</v>
      </c>
      <c r="BK107" s="203">
        <f>ROUND(I107*H107,2)</f>
        <v>0</v>
      </c>
      <c r="BL107" s="24" t="s">
        <v>194</v>
      </c>
      <c r="BM107" s="24" t="s">
        <v>3337</v>
      </c>
    </row>
    <row r="108" spans="2:65" s="1" customFormat="1" ht="16.5" customHeight="1">
      <c r="B108" s="41"/>
      <c r="C108" s="220" t="s">
        <v>10</v>
      </c>
      <c r="D108" s="220" t="s">
        <v>511</v>
      </c>
      <c r="E108" s="221" t="s">
        <v>3338</v>
      </c>
      <c r="F108" s="222" t="s">
        <v>3339</v>
      </c>
      <c r="G108" s="223" t="s">
        <v>293</v>
      </c>
      <c r="H108" s="224">
        <v>30</v>
      </c>
      <c r="I108" s="225"/>
      <c r="J108" s="226">
        <f>ROUND(I108*H108,2)</f>
        <v>0</v>
      </c>
      <c r="K108" s="222" t="s">
        <v>193</v>
      </c>
      <c r="L108" s="227"/>
      <c r="M108" s="228" t="s">
        <v>21</v>
      </c>
      <c r="N108" s="229" t="s">
        <v>48</v>
      </c>
      <c r="O108" s="42"/>
      <c r="P108" s="201">
        <f>O108*H108</f>
        <v>0</v>
      </c>
      <c r="Q108" s="201">
        <v>7.2000000000000005E-4</v>
      </c>
      <c r="R108" s="201">
        <f>Q108*H108</f>
        <v>2.1600000000000001E-2</v>
      </c>
      <c r="S108" s="201">
        <v>0</v>
      </c>
      <c r="T108" s="202">
        <f>S108*H108</f>
        <v>0</v>
      </c>
      <c r="AR108" s="24" t="s">
        <v>219</v>
      </c>
      <c r="AT108" s="24" t="s">
        <v>511</v>
      </c>
      <c r="AU108" s="24" t="s">
        <v>87</v>
      </c>
      <c r="AY108" s="24" t="s">
        <v>187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85</v>
      </c>
      <c r="BK108" s="203">
        <f>ROUND(I108*H108,2)</f>
        <v>0</v>
      </c>
      <c r="BL108" s="24" t="s">
        <v>194</v>
      </c>
      <c r="BM108" s="24" t="s">
        <v>3340</v>
      </c>
    </row>
    <row r="109" spans="2:65" s="10" customFormat="1" ht="29.85" customHeight="1">
      <c r="B109" s="176"/>
      <c r="C109" s="177"/>
      <c r="D109" s="178" t="s">
        <v>76</v>
      </c>
      <c r="E109" s="190" t="s">
        <v>3341</v>
      </c>
      <c r="F109" s="190" t="s">
        <v>3342</v>
      </c>
      <c r="G109" s="177"/>
      <c r="H109" s="177"/>
      <c r="I109" s="180"/>
      <c r="J109" s="191">
        <f>BK109</f>
        <v>0</v>
      </c>
      <c r="K109" s="177"/>
      <c r="L109" s="182"/>
      <c r="M109" s="183"/>
      <c r="N109" s="184"/>
      <c r="O109" s="184"/>
      <c r="P109" s="185">
        <f>SUM(P110:P118)</f>
        <v>0</v>
      </c>
      <c r="Q109" s="184"/>
      <c r="R109" s="185">
        <f>SUM(R110:R118)</f>
        <v>2.3330000000000002</v>
      </c>
      <c r="S109" s="184"/>
      <c r="T109" s="186">
        <f>SUM(T110:T118)</f>
        <v>0</v>
      </c>
      <c r="AR109" s="187" t="s">
        <v>85</v>
      </c>
      <c r="AT109" s="188" t="s">
        <v>76</v>
      </c>
      <c r="AU109" s="188" t="s">
        <v>85</v>
      </c>
      <c r="AY109" s="187" t="s">
        <v>187</v>
      </c>
      <c r="BK109" s="189">
        <f>SUM(BK110:BK118)</f>
        <v>0</v>
      </c>
    </row>
    <row r="110" spans="2:65" s="1" customFormat="1" ht="16.5" customHeight="1">
      <c r="B110" s="41"/>
      <c r="C110" s="192" t="s">
        <v>259</v>
      </c>
      <c r="D110" s="192" t="s">
        <v>189</v>
      </c>
      <c r="E110" s="193" t="s">
        <v>3343</v>
      </c>
      <c r="F110" s="194" t="s">
        <v>3344</v>
      </c>
      <c r="G110" s="195" t="s">
        <v>233</v>
      </c>
      <c r="H110" s="196">
        <v>11</v>
      </c>
      <c r="I110" s="197"/>
      <c r="J110" s="198">
        <f>ROUND(I110*H110,2)</f>
        <v>0</v>
      </c>
      <c r="K110" s="194" t="s">
        <v>193</v>
      </c>
      <c r="L110" s="61"/>
      <c r="M110" s="199" t="s">
        <v>21</v>
      </c>
      <c r="N110" s="200" t="s">
        <v>48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194</v>
      </c>
      <c r="AT110" s="24" t="s">
        <v>189</v>
      </c>
      <c r="AU110" s="24" t="s">
        <v>87</v>
      </c>
      <c r="AY110" s="24" t="s">
        <v>187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85</v>
      </c>
      <c r="BK110" s="203">
        <f>ROUND(I110*H110,2)</f>
        <v>0</v>
      </c>
      <c r="BL110" s="24" t="s">
        <v>194</v>
      </c>
      <c r="BM110" s="24" t="s">
        <v>3345</v>
      </c>
    </row>
    <row r="111" spans="2:65" s="1" customFormat="1" ht="16.5" customHeight="1">
      <c r="B111" s="41"/>
      <c r="C111" s="192" t="s">
        <v>264</v>
      </c>
      <c r="D111" s="192" t="s">
        <v>189</v>
      </c>
      <c r="E111" s="193" t="s">
        <v>3346</v>
      </c>
      <c r="F111" s="194" t="s">
        <v>468</v>
      </c>
      <c r="G111" s="195" t="s">
        <v>233</v>
      </c>
      <c r="H111" s="196">
        <v>11</v>
      </c>
      <c r="I111" s="197"/>
      <c r="J111" s="198">
        <f>ROUND(I111*H111,2)</f>
        <v>0</v>
      </c>
      <c r="K111" s="194" t="s">
        <v>193</v>
      </c>
      <c r="L111" s="61"/>
      <c r="M111" s="199" t="s">
        <v>21</v>
      </c>
      <c r="N111" s="200" t="s">
        <v>48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194</v>
      </c>
      <c r="AT111" s="24" t="s">
        <v>189</v>
      </c>
      <c r="AU111" s="24" t="s">
        <v>87</v>
      </c>
      <c r="AY111" s="24" t="s">
        <v>187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85</v>
      </c>
      <c r="BK111" s="203">
        <f>ROUND(I111*H111,2)</f>
        <v>0</v>
      </c>
      <c r="BL111" s="24" t="s">
        <v>194</v>
      </c>
      <c r="BM111" s="24" t="s">
        <v>3347</v>
      </c>
    </row>
    <row r="112" spans="2:65" s="1" customFormat="1" ht="25.5" customHeight="1">
      <c r="B112" s="41"/>
      <c r="C112" s="192" t="s">
        <v>269</v>
      </c>
      <c r="D112" s="192" t="s">
        <v>189</v>
      </c>
      <c r="E112" s="193" t="s">
        <v>3348</v>
      </c>
      <c r="F112" s="194" t="s">
        <v>472</v>
      </c>
      <c r="G112" s="195" t="s">
        <v>233</v>
      </c>
      <c r="H112" s="196">
        <v>220</v>
      </c>
      <c r="I112" s="197"/>
      <c r="J112" s="198">
        <f>ROUND(I112*H112,2)</f>
        <v>0</v>
      </c>
      <c r="K112" s="194" t="s">
        <v>193</v>
      </c>
      <c r="L112" s="61"/>
      <c r="M112" s="199" t="s">
        <v>21</v>
      </c>
      <c r="N112" s="200" t="s">
        <v>48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194</v>
      </c>
      <c r="AT112" s="24" t="s">
        <v>189</v>
      </c>
      <c r="AU112" s="24" t="s">
        <v>87</v>
      </c>
      <c r="AY112" s="24" t="s">
        <v>187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85</v>
      </c>
      <c r="BK112" s="203">
        <f>ROUND(I112*H112,2)</f>
        <v>0</v>
      </c>
      <c r="BL112" s="24" t="s">
        <v>194</v>
      </c>
      <c r="BM112" s="24" t="s">
        <v>3349</v>
      </c>
    </row>
    <row r="113" spans="2:65" s="11" customFormat="1" ht="13.5">
      <c r="B113" s="204"/>
      <c r="C113" s="205"/>
      <c r="D113" s="206" t="s">
        <v>223</v>
      </c>
      <c r="E113" s="207" t="s">
        <v>21</v>
      </c>
      <c r="F113" s="208" t="s">
        <v>3350</v>
      </c>
      <c r="G113" s="205"/>
      <c r="H113" s="209">
        <v>220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223</v>
      </c>
      <c r="AU113" s="215" t="s">
        <v>87</v>
      </c>
      <c r="AV113" s="11" t="s">
        <v>87</v>
      </c>
      <c r="AW113" s="11" t="s">
        <v>40</v>
      </c>
      <c r="AX113" s="11" t="s">
        <v>85</v>
      </c>
      <c r="AY113" s="215" t="s">
        <v>187</v>
      </c>
    </row>
    <row r="114" spans="2:65" s="1" customFormat="1" ht="38.25" customHeight="1">
      <c r="B114" s="41"/>
      <c r="C114" s="192" t="s">
        <v>274</v>
      </c>
      <c r="D114" s="192" t="s">
        <v>189</v>
      </c>
      <c r="E114" s="193" t="s">
        <v>3351</v>
      </c>
      <c r="F114" s="194" t="s">
        <v>3352</v>
      </c>
      <c r="G114" s="195" t="s">
        <v>192</v>
      </c>
      <c r="H114" s="196">
        <v>14</v>
      </c>
      <c r="I114" s="197"/>
      <c r="J114" s="198">
        <f>ROUND(I114*H114,2)</f>
        <v>0</v>
      </c>
      <c r="K114" s="194" t="s">
        <v>193</v>
      </c>
      <c r="L114" s="61"/>
      <c r="M114" s="199" t="s">
        <v>21</v>
      </c>
      <c r="N114" s="200" t="s">
        <v>48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194</v>
      </c>
      <c r="AT114" s="24" t="s">
        <v>189</v>
      </c>
      <c r="AU114" s="24" t="s">
        <v>87</v>
      </c>
      <c r="AY114" s="24" t="s">
        <v>187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85</v>
      </c>
      <c r="BK114" s="203">
        <f>ROUND(I114*H114,2)</f>
        <v>0</v>
      </c>
      <c r="BL114" s="24" t="s">
        <v>194</v>
      </c>
      <c r="BM114" s="24" t="s">
        <v>3353</v>
      </c>
    </row>
    <row r="115" spans="2:65" s="1" customFormat="1" ht="25.5" customHeight="1">
      <c r="B115" s="41"/>
      <c r="C115" s="220" t="s">
        <v>279</v>
      </c>
      <c r="D115" s="220" t="s">
        <v>511</v>
      </c>
      <c r="E115" s="221" t="s">
        <v>3354</v>
      </c>
      <c r="F115" s="222" t="s">
        <v>3355</v>
      </c>
      <c r="G115" s="223" t="s">
        <v>192</v>
      </c>
      <c r="H115" s="224">
        <v>14</v>
      </c>
      <c r="I115" s="225"/>
      <c r="J115" s="226">
        <f>ROUND(I115*H115,2)</f>
        <v>0</v>
      </c>
      <c r="K115" s="222" t="s">
        <v>193</v>
      </c>
      <c r="L115" s="227"/>
      <c r="M115" s="228" t="s">
        <v>21</v>
      </c>
      <c r="N115" s="229" t="s">
        <v>48</v>
      </c>
      <c r="O115" s="42"/>
      <c r="P115" s="201">
        <f>O115*H115</f>
        <v>0</v>
      </c>
      <c r="Q115" s="201">
        <v>4.0000000000000001E-3</v>
      </c>
      <c r="R115" s="201">
        <f>Q115*H115</f>
        <v>5.6000000000000001E-2</v>
      </c>
      <c r="S115" s="201">
        <v>0</v>
      </c>
      <c r="T115" s="202">
        <f>S115*H115</f>
        <v>0</v>
      </c>
      <c r="AR115" s="24" t="s">
        <v>219</v>
      </c>
      <c r="AT115" s="24" t="s">
        <v>511</v>
      </c>
      <c r="AU115" s="24" t="s">
        <v>87</v>
      </c>
      <c r="AY115" s="24" t="s">
        <v>187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85</v>
      </c>
      <c r="BK115" s="203">
        <f>ROUND(I115*H115,2)</f>
        <v>0</v>
      </c>
      <c r="BL115" s="24" t="s">
        <v>194</v>
      </c>
      <c r="BM115" s="24" t="s">
        <v>3356</v>
      </c>
    </row>
    <row r="116" spans="2:65" s="1" customFormat="1" ht="25.5" customHeight="1">
      <c r="B116" s="41"/>
      <c r="C116" s="192" t="s">
        <v>9</v>
      </c>
      <c r="D116" s="192" t="s">
        <v>189</v>
      </c>
      <c r="E116" s="193" t="s">
        <v>3357</v>
      </c>
      <c r="F116" s="194" t="s">
        <v>3358</v>
      </c>
      <c r="G116" s="195" t="s">
        <v>202</v>
      </c>
      <c r="H116" s="196">
        <v>220</v>
      </c>
      <c r="I116" s="197"/>
      <c r="J116" s="198">
        <f>ROUND(I116*H116,2)</f>
        <v>0</v>
      </c>
      <c r="K116" s="194" t="s">
        <v>193</v>
      </c>
      <c r="L116" s="61"/>
      <c r="M116" s="199" t="s">
        <v>21</v>
      </c>
      <c r="N116" s="200" t="s">
        <v>48</v>
      </c>
      <c r="O116" s="42"/>
      <c r="P116" s="201">
        <f>O116*H116</f>
        <v>0</v>
      </c>
      <c r="Q116" s="201">
        <v>3.5E-4</v>
      </c>
      <c r="R116" s="201">
        <f>Q116*H116</f>
        <v>7.6999999999999999E-2</v>
      </c>
      <c r="S116" s="201">
        <v>0</v>
      </c>
      <c r="T116" s="202">
        <f>S116*H116</f>
        <v>0</v>
      </c>
      <c r="AR116" s="24" t="s">
        <v>194</v>
      </c>
      <c r="AT116" s="24" t="s">
        <v>189</v>
      </c>
      <c r="AU116" s="24" t="s">
        <v>87</v>
      </c>
      <c r="AY116" s="24" t="s">
        <v>187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85</v>
      </c>
      <c r="BK116" s="203">
        <f>ROUND(I116*H116,2)</f>
        <v>0</v>
      </c>
      <c r="BL116" s="24" t="s">
        <v>194</v>
      </c>
      <c r="BM116" s="24" t="s">
        <v>3359</v>
      </c>
    </row>
    <row r="117" spans="2:65" s="1" customFormat="1" ht="16.5" customHeight="1">
      <c r="B117" s="41"/>
      <c r="C117" s="220" t="s">
        <v>286</v>
      </c>
      <c r="D117" s="220" t="s">
        <v>511</v>
      </c>
      <c r="E117" s="221" t="s">
        <v>3360</v>
      </c>
      <c r="F117" s="222" t="s">
        <v>3361</v>
      </c>
      <c r="G117" s="223" t="s">
        <v>192</v>
      </c>
      <c r="H117" s="224">
        <v>275</v>
      </c>
      <c r="I117" s="225"/>
      <c r="J117" s="226">
        <f>ROUND(I117*H117,2)</f>
        <v>0</v>
      </c>
      <c r="K117" s="222" t="s">
        <v>193</v>
      </c>
      <c r="L117" s="227"/>
      <c r="M117" s="228" t="s">
        <v>21</v>
      </c>
      <c r="N117" s="229" t="s">
        <v>48</v>
      </c>
      <c r="O117" s="42"/>
      <c r="P117" s="201">
        <f>O117*H117</f>
        <v>0</v>
      </c>
      <c r="Q117" s="201">
        <v>4.0000000000000001E-3</v>
      </c>
      <c r="R117" s="201">
        <f>Q117*H117</f>
        <v>1.1000000000000001</v>
      </c>
      <c r="S117" s="201">
        <v>0</v>
      </c>
      <c r="T117" s="202">
        <f>S117*H117</f>
        <v>0</v>
      </c>
      <c r="AR117" s="24" t="s">
        <v>219</v>
      </c>
      <c r="AT117" s="24" t="s">
        <v>511</v>
      </c>
      <c r="AU117" s="24" t="s">
        <v>87</v>
      </c>
      <c r="AY117" s="24" t="s">
        <v>187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85</v>
      </c>
      <c r="BK117" s="203">
        <f>ROUND(I117*H117,2)</f>
        <v>0</v>
      </c>
      <c r="BL117" s="24" t="s">
        <v>194</v>
      </c>
      <c r="BM117" s="24" t="s">
        <v>3362</v>
      </c>
    </row>
    <row r="118" spans="2:65" s="1" customFormat="1" ht="16.5" customHeight="1">
      <c r="B118" s="41"/>
      <c r="C118" s="220" t="s">
        <v>290</v>
      </c>
      <c r="D118" s="220" t="s">
        <v>511</v>
      </c>
      <c r="E118" s="221" t="s">
        <v>3363</v>
      </c>
      <c r="F118" s="222" t="s">
        <v>3364</v>
      </c>
      <c r="G118" s="223" t="s">
        <v>192</v>
      </c>
      <c r="H118" s="224">
        <v>275</v>
      </c>
      <c r="I118" s="225"/>
      <c r="J118" s="226">
        <f>ROUND(I118*H118,2)</f>
        <v>0</v>
      </c>
      <c r="K118" s="222" t="s">
        <v>193</v>
      </c>
      <c r="L118" s="227"/>
      <c r="M118" s="228" t="s">
        <v>21</v>
      </c>
      <c r="N118" s="229" t="s">
        <v>48</v>
      </c>
      <c r="O118" s="42"/>
      <c r="P118" s="201">
        <f>O118*H118</f>
        <v>0</v>
      </c>
      <c r="Q118" s="201">
        <v>4.0000000000000001E-3</v>
      </c>
      <c r="R118" s="201">
        <f>Q118*H118</f>
        <v>1.1000000000000001</v>
      </c>
      <c r="S118" s="201">
        <v>0</v>
      </c>
      <c r="T118" s="202">
        <f>S118*H118</f>
        <v>0</v>
      </c>
      <c r="AR118" s="24" t="s">
        <v>219</v>
      </c>
      <c r="AT118" s="24" t="s">
        <v>511</v>
      </c>
      <c r="AU118" s="24" t="s">
        <v>87</v>
      </c>
      <c r="AY118" s="24" t="s">
        <v>187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85</v>
      </c>
      <c r="BK118" s="203">
        <f>ROUND(I118*H118,2)</f>
        <v>0</v>
      </c>
      <c r="BL118" s="24" t="s">
        <v>194</v>
      </c>
      <c r="BM118" s="24" t="s">
        <v>3365</v>
      </c>
    </row>
    <row r="119" spans="2:65" s="10" customFormat="1" ht="29.85" customHeight="1">
      <c r="B119" s="176"/>
      <c r="C119" s="177"/>
      <c r="D119" s="178" t="s">
        <v>76</v>
      </c>
      <c r="E119" s="190" t="s">
        <v>917</v>
      </c>
      <c r="F119" s="190" t="s">
        <v>918</v>
      </c>
      <c r="G119" s="177"/>
      <c r="H119" s="177"/>
      <c r="I119" s="180"/>
      <c r="J119" s="191">
        <f>BK119</f>
        <v>0</v>
      </c>
      <c r="K119" s="177"/>
      <c r="L119" s="182"/>
      <c r="M119" s="183"/>
      <c r="N119" s="184"/>
      <c r="O119" s="184"/>
      <c r="P119" s="185">
        <f>SUM(P120:P123)</f>
        <v>0</v>
      </c>
      <c r="Q119" s="184"/>
      <c r="R119" s="185">
        <f>SUM(R120:R123)</f>
        <v>0</v>
      </c>
      <c r="S119" s="184"/>
      <c r="T119" s="186">
        <f>SUM(T120:T123)</f>
        <v>0</v>
      </c>
      <c r="AR119" s="187" t="s">
        <v>85</v>
      </c>
      <c r="AT119" s="188" t="s">
        <v>76</v>
      </c>
      <c r="AU119" s="188" t="s">
        <v>85</v>
      </c>
      <c r="AY119" s="187" t="s">
        <v>187</v>
      </c>
      <c r="BK119" s="189">
        <f>SUM(BK120:BK123)</f>
        <v>0</v>
      </c>
    </row>
    <row r="120" spans="2:65" s="1" customFormat="1" ht="16.5" customHeight="1">
      <c r="B120" s="41"/>
      <c r="C120" s="192" t="s">
        <v>295</v>
      </c>
      <c r="D120" s="192" t="s">
        <v>189</v>
      </c>
      <c r="E120" s="193" t="s">
        <v>3366</v>
      </c>
      <c r="F120" s="194" t="s">
        <v>3367</v>
      </c>
      <c r="G120" s="195" t="s">
        <v>304</v>
      </c>
      <c r="H120" s="196">
        <v>3.6139999999999999</v>
      </c>
      <c r="I120" s="197"/>
      <c r="J120" s="198">
        <f>ROUND(I120*H120,2)</f>
        <v>0</v>
      </c>
      <c r="K120" s="194" t="s">
        <v>193</v>
      </c>
      <c r="L120" s="61"/>
      <c r="M120" s="199" t="s">
        <v>21</v>
      </c>
      <c r="N120" s="200" t="s">
        <v>48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194</v>
      </c>
      <c r="AT120" s="24" t="s">
        <v>189</v>
      </c>
      <c r="AU120" s="24" t="s">
        <v>87</v>
      </c>
      <c r="AY120" s="24" t="s">
        <v>187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85</v>
      </c>
      <c r="BK120" s="203">
        <f>ROUND(I120*H120,2)</f>
        <v>0</v>
      </c>
      <c r="BL120" s="24" t="s">
        <v>194</v>
      </c>
      <c r="BM120" s="24" t="s">
        <v>3368</v>
      </c>
    </row>
    <row r="121" spans="2:65" s="1" customFormat="1" ht="25.5" customHeight="1">
      <c r="B121" s="41"/>
      <c r="C121" s="192" t="s">
        <v>301</v>
      </c>
      <c r="D121" s="192" t="s">
        <v>189</v>
      </c>
      <c r="E121" s="193" t="s">
        <v>3369</v>
      </c>
      <c r="F121" s="194" t="s">
        <v>3370</v>
      </c>
      <c r="G121" s="195" t="s">
        <v>304</v>
      </c>
      <c r="H121" s="196">
        <v>3.6139999999999999</v>
      </c>
      <c r="I121" s="197"/>
      <c r="J121" s="198">
        <f>ROUND(I121*H121,2)</f>
        <v>0</v>
      </c>
      <c r="K121" s="194" t="s">
        <v>193</v>
      </c>
      <c r="L121" s="61"/>
      <c r="M121" s="199" t="s">
        <v>21</v>
      </c>
      <c r="N121" s="200" t="s">
        <v>48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194</v>
      </c>
      <c r="AT121" s="24" t="s">
        <v>189</v>
      </c>
      <c r="AU121" s="24" t="s">
        <v>87</v>
      </c>
      <c r="AY121" s="24" t="s">
        <v>187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85</v>
      </c>
      <c r="BK121" s="203">
        <f>ROUND(I121*H121,2)</f>
        <v>0</v>
      </c>
      <c r="BL121" s="24" t="s">
        <v>194</v>
      </c>
      <c r="BM121" s="24" t="s">
        <v>3371</v>
      </c>
    </row>
    <row r="122" spans="2:65" s="1" customFormat="1" ht="25.5" customHeight="1">
      <c r="B122" s="41"/>
      <c r="C122" s="192" t="s">
        <v>307</v>
      </c>
      <c r="D122" s="192" t="s">
        <v>189</v>
      </c>
      <c r="E122" s="193" t="s">
        <v>3372</v>
      </c>
      <c r="F122" s="194" t="s">
        <v>3373</v>
      </c>
      <c r="G122" s="195" t="s">
        <v>304</v>
      </c>
      <c r="H122" s="196">
        <v>18.07</v>
      </c>
      <c r="I122" s="197"/>
      <c r="J122" s="198">
        <f>ROUND(I122*H122,2)</f>
        <v>0</v>
      </c>
      <c r="K122" s="194" t="s">
        <v>193</v>
      </c>
      <c r="L122" s="61"/>
      <c r="M122" s="199" t="s">
        <v>21</v>
      </c>
      <c r="N122" s="200" t="s">
        <v>48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194</v>
      </c>
      <c r="AT122" s="24" t="s">
        <v>189</v>
      </c>
      <c r="AU122" s="24" t="s">
        <v>87</v>
      </c>
      <c r="AY122" s="24" t="s">
        <v>187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85</v>
      </c>
      <c r="BK122" s="203">
        <f>ROUND(I122*H122,2)</f>
        <v>0</v>
      </c>
      <c r="BL122" s="24" t="s">
        <v>194</v>
      </c>
      <c r="BM122" s="24" t="s">
        <v>3374</v>
      </c>
    </row>
    <row r="123" spans="2:65" s="11" customFormat="1" ht="13.5">
      <c r="B123" s="204"/>
      <c r="C123" s="205"/>
      <c r="D123" s="206" t="s">
        <v>223</v>
      </c>
      <c r="E123" s="207" t="s">
        <v>21</v>
      </c>
      <c r="F123" s="208" t="s">
        <v>3375</v>
      </c>
      <c r="G123" s="205"/>
      <c r="H123" s="209">
        <v>18.07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223</v>
      </c>
      <c r="AU123" s="215" t="s">
        <v>87</v>
      </c>
      <c r="AV123" s="11" t="s">
        <v>87</v>
      </c>
      <c r="AW123" s="11" t="s">
        <v>40</v>
      </c>
      <c r="AX123" s="11" t="s">
        <v>85</v>
      </c>
      <c r="AY123" s="215" t="s">
        <v>187</v>
      </c>
    </row>
    <row r="124" spans="2:65" s="10" customFormat="1" ht="37.35" customHeight="1">
      <c r="B124" s="176"/>
      <c r="C124" s="177"/>
      <c r="D124" s="178" t="s">
        <v>76</v>
      </c>
      <c r="E124" s="179" t="s">
        <v>1004</v>
      </c>
      <c r="F124" s="179" t="s">
        <v>1005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SUM(P125:P126)</f>
        <v>0</v>
      </c>
      <c r="Q124" s="184"/>
      <c r="R124" s="185">
        <f>SUM(R125:R126)</f>
        <v>0</v>
      </c>
      <c r="S124" s="184"/>
      <c r="T124" s="186">
        <f>SUM(T125:T126)</f>
        <v>0</v>
      </c>
      <c r="AR124" s="187" t="s">
        <v>194</v>
      </c>
      <c r="AT124" s="188" t="s">
        <v>76</v>
      </c>
      <c r="AU124" s="188" t="s">
        <v>77</v>
      </c>
      <c r="AY124" s="187" t="s">
        <v>187</v>
      </c>
      <c r="BK124" s="189">
        <f>SUM(BK125:BK126)</f>
        <v>0</v>
      </c>
    </row>
    <row r="125" spans="2:65" s="1" customFormat="1" ht="16.5" customHeight="1">
      <c r="B125" s="41"/>
      <c r="C125" s="192" t="s">
        <v>312</v>
      </c>
      <c r="D125" s="192" t="s">
        <v>189</v>
      </c>
      <c r="E125" s="193" t="s">
        <v>1017</v>
      </c>
      <c r="F125" s="194" t="s">
        <v>1018</v>
      </c>
      <c r="G125" s="195" t="s">
        <v>1014</v>
      </c>
      <c r="H125" s="196">
        <v>1</v>
      </c>
      <c r="I125" s="197"/>
      <c r="J125" s="198">
        <f>ROUND(I125*H125,2)</f>
        <v>0</v>
      </c>
      <c r="K125" s="194" t="s">
        <v>193</v>
      </c>
      <c r="L125" s="61"/>
      <c r="M125" s="199" t="s">
        <v>21</v>
      </c>
      <c r="N125" s="200" t="s">
        <v>48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1009</v>
      </c>
      <c r="AT125" s="24" t="s">
        <v>189</v>
      </c>
      <c r="AU125" s="24" t="s">
        <v>85</v>
      </c>
      <c r="AY125" s="24" t="s">
        <v>187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85</v>
      </c>
      <c r="BK125" s="203">
        <f>ROUND(I125*H125,2)</f>
        <v>0</v>
      </c>
      <c r="BL125" s="24" t="s">
        <v>1009</v>
      </c>
      <c r="BM125" s="24" t="s">
        <v>3376</v>
      </c>
    </row>
    <row r="126" spans="2:65" s="1" customFormat="1" ht="25.5" customHeight="1">
      <c r="B126" s="41"/>
      <c r="C126" s="192" t="s">
        <v>317</v>
      </c>
      <c r="D126" s="192" t="s">
        <v>189</v>
      </c>
      <c r="E126" s="193" t="s">
        <v>1021</v>
      </c>
      <c r="F126" s="194" t="s">
        <v>1022</v>
      </c>
      <c r="G126" s="195" t="s">
        <v>1014</v>
      </c>
      <c r="H126" s="196">
        <v>1</v>
      </c>
      <c r="I126" s="197"/>
      <c r="J126" s="198">
        <f>ROUND(I126*H126,2)</f>
        <v>0</v>
      </c>
      <c r="K126" s="194" t="s">
        <v>193</v>
      </c>
      <c r="L126" s="61"/>
      <c r="M126" s="199" t="s">
        <v>21</v>
      </c>
      <c r="N126" s="216" t="s">
        <v>48</v>
      </c>
      <c r="O126" s="217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AR126" s="24" t="s">
        <v>1009</v>
      </c>
      <c r="AT126" s="24" t="s">
        <v>189</v>
      </c>
      <c r="AU126" s="24" t="s">
        <v>85</v>
      </c>
      <c r="AY126" s="24" t="s">
        <v>187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85</v>
      </c>
      <c r="BK126" s="203">
        <f>ROUND(I126*H126,2)</f>
        <v>0</v>
      </c>
      <c r="BL126" s="24" t="s">
        <v>1009</v>
      </c>
      <c r="BM126" s="24" t="s">
        <v>3377</v>
      </c>
    </row>
    <row r="127" spans="2:65" s="1" customFormat="1" ht="6.95" customHeight="1">
      <c r="B127" s="56"/>
      <c r="C127" s="57"/>
      <c r="D127" s="57"/>
      <c r="E127" s="57"/>
      <c r="F127" s="57"/>
      <c r="G127" s="57"/>
      <c r="H127" s="57"/>
      <c r="I127" s="139"/>
      <c r="J127" s="57"/>
      <c r="K127" s="57"/>
      <c r="L127" s="61"/>
    </row>
  </sheetData>
  <sheetProtection algorithmName="SHA-512" hashValue="YAv2eV8iYvYJOTEica2XR2NkHffqAV/Y1GTaU1dKBmqaFDAPOAauuBB3mWEgAz0JSh6cHHtYsZJ2pD3c0PXZgQ==" saltValue="pCOM4N7TwPE3kdkDt28TjLD9MBSlNvWzhBziwIZheCqchxUosLwON/X3HOL7i9AT/5ovTUkxPlj7S377aqQb/A==" spinCount="100000" sheet="1" objects="1" scenarios="1" formatColumns="0" formatRows="0" autoFilter="0"/>
  <autoFilter ref="C81:K126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144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3378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ROUND(J79,2)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ROUND(SUM(BE79:BE89), 2)</f>
        <v>0</v>
      </c>
      <c r="G30" s="42"/>
      <c r="H30" s="42"/>
      <c r="I30" s="131">
        <v>0.21</v>
      </c>
      <c r="J30" s="130">
        <f>ROUND(ROUND((SUM(BE79:BE89)),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ROUND(SUM(BF79:BF89), 2)</f>
        <v>0</v>
      </c>
      <c r="G31" s="42"/>
      <c r="H31" s="42"/>
      <c r="I31" s="131">
        <v>0.15</v>
      </c>
      <c r="J31" s="130">
        <f>ROUND(ROUND((SUM(BF79:BF89)),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ROUND(SUM(BG79:BG89),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ROUND(SUM(BH79:BH89),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ROUND(SUM(BI79:BI89),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___802 - Odborná ochrana stromu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J79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389</v>
      </c>
      <c r="E57" s="152"/>
      <c r="F57" s="152"/>
      <c r="G57" s="152"/>
      <c r="H57" s="152"/>
      <c r="I57" s="153"/>
      <c r="J57" s="154">
        <f>J80</f>
        <v>0</v>
      </c>
      <c r="K57" s="155"/>
    </row>
    <row r="58" spans="2:47" s="8" customFormat="1" ht="19.899999999999999" customHeight="1">
      <c r="B58" s="156"/>
      <c r="C58" s="157"/>
      <c r="D58" s="158" t="s">
        <v>390</v>
      </c>
      <c r="E58" s="159"/>
      <c r="F58" s="159"/>
      <c r="G58" s="159"/>
      <c r="H58" s="159"/>
      <c r="I58" s="160"/>
      <c r="J58" s="161">
        <f>J81</f>
        <v>0</v>
      </c>
      <c r="K58" s="162"/>
    </row>
    <row r="59" spans="2:47" s="7" customFormat="1" ht="24.95" customHeight="1">
      <c r="B59" s="149"/>
      <c r="C59" s="150"/>
      <c r="D59" s="151" t="s">
        <v>391</v>
      </c>
      <c r="E59" s="152"/>
      <c r="F59" s="152"/>
      <c r="G59" s="152"/>
      <c r="H59" s="152"/>
      <c r="I59" s="153"/>
      <c r="J59" s="154">
        <f>J86</f>
        <v>0</v>
      </c>
      <c r="K59" s="155"/>
    </row>
    <row r="60" spans="2:47" s="1" customFormat="1" ht="21.75" customHeight="1">
      <c r="B60" s="41"/>
      <c r="C60" s="42"/>
      <c r="D60" s="42"/>
      <c r="E60" s="42"/>
      <c r="F60" s="42"/>
      <c r="G60" s="42"/>
      <c r="H60" s="42"/>
      <c r="I60" s="118"/>
      <c r="J60" s="42"/>
      <c r="K60" s="45"/>
    </row>
    <row r="61" spans="2:47" s="1" customFormat="1" ht="6.95" customHeight="1">
      <c r="B61" s="56"/>
      <c r="C61" s="57"/>
      <c r="D61" s="57"/>
      <c r="E61" s="57"/>
      <c r="F61" s="57"/>
      <c r="G61" s="57"/>
      <c r="H61" s="57"/>
      <c r="I61" s="139"/>
      <c r="J61" s="57"/>
      <c r="K61" s="58"/>
    </row>
    <row r="65" spans="2:63" s="1" customFormat="1" ht="6.95" customHeight="1">
      <c r="B65" s="59"/>
      <c r="C65" s="60"/>
      <c r="D65" s="60"/>
      <c r="E65" s="60"/>
      <c r="F65" s="60"/>
      <c r="G65" s="60"/>
      <c r="H65" s="60"/>
      <c r="I65" s="142"/>
      <c r="J65" s="60"/>
      <c r="K65" s="60"/>
      <c r="L65" s="61"/>
    </row>
    <row r="66" spans="2:63" s="1" customFormat="1" ht="36.950000000000003" customHeight="1">
      <c r="B66" s="41"/>
      <c r="C66" s="62" t="s">
        <v>171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63" s="1" customFormat="1" ht="6.95" customHeight="1">
      <c r="B67" s="41"/>
      <c r="C67" s="63"/>
      <c r="D67" s="63"/>
      <c r="E67" s="63"/>
      <c r="F67" s="63"/>
      <c r="G67" s="63"/>
      <c r="H67" s="63"/>
      <c r="I67" s="163"/>
      <c r="J67" s="63"/>
      <c r="K67" s="63"/>
      <c r="L67" s="61"/>
    </row>
    <row r="68" spans="2:63" s="1" customFormat="1" ht="14.45" customHeight="1">
      <c r="B68" s="41"/>
      <c r="C68" s="65" t="s">
        <v>18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63" s="1" customFormat="1" ht="16.5" customHeight="1">
      <c r="B69" s="41"/>
      <c r="C69" s="63"/>
      <c r="D69" s="63"/>
      <c r="E69" s="387" t="str">
        <f>E7</f>
        <v>Sdružené parkoviště Jankovcova, Praha 7</v>
      </c>
      <c r="F69" s="388"/>
      <c r="G69" s="388"/>
      <c r="H69" s="388"/>
      <c r="I69" s="163"/>
      <c r="J69" s="63"/>
      <c r="K69" s="63"/>
      <c r="L69" s="61"/>
    </row>
    <row r="70" spans="2:63" s="1" customFormat="1" ht="14.45" customHeight="1">
      <c r="B70" s="41"/>
      <c r="C70" s="65" t="s">
        <v>157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63" s="1" customFormat="1" ht="17.25" customHeight="1">
      <c r="B71" s="41"/>
      <c r="C71" s="63"/>
      <c r="D71" s="63"/>
      <c r="E71" s="362" t="str">
        <f>E9</f>
        <v>___802 - Odborná ochrana stromu</v>
      </c>
      <c r="F71" s="389"/>
      <c r="G71" s="389"/>
      <c r="H71" s="389"/>
      <c r="I71" s="163"/>
      <c r="J71" s="63"/>
      <c r="K71" s="63"/>
      <c r="L71" s="61"/>
    </row>
    <row r="72" spans="2:63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63" s="1" customFormat="1" ht="18" customHeight="1">
      <c r="B73" s="41"/>
      <c r="C73" s="65" t="s">
        <v>24</v>
      </c>
      <c r="D73" s="63"/>
      <c r="E73" s="63"/>
      <c r="F73" s="164" t="str">
        <f>F12</f>
        <v>Praha 7</v>
      </c>
      <c r="G73" s="63"/>
      <c r="H73" s="63"/>
      <c r="I73" s="165" t="s">
        <v>26</v>
      </c>
      <c r="J73" s="73" t="str">
        <f>IF(J12="","",J12)</f>
        <v>19. 3. 2018</v>
      </c>
      <c r="K73" s="63"/>
      <c r="L73" s="61"/>
    </row>
    <row r="74" spans="2:63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63" s="1" customFormat="1">
      <c r="B75" s="41"/>
      <c r="C75" s="65" t="s">
        <v>28</v>
      </c>
      <c r="D75" s="63"/>
      <c r="E75" s="63"/>
      <c r="F75" s="164" t="str">
        <f>E15</f>
        <v>Technická správa komunikací hl. m. Prahy, a.s.</v>
      </c>
      <c r="G75" s="63"/>
      <c r="H75" s="63"/>
      <c r="I75" s="165" t="s">
        <v>36</v>
      </c>
      <c r="J75" s="164" t="str">
        <f>E21</f>
        <v>Sinpps s.r.o.</v>
      </c>
      <c r="K75" s="63"/>
      <c r="L75" s="61"/>
    </row>
    <row r="76" spans="2:63" s="1" customFormat="1" ht="14.45" customHeight="1">
      <c r="B76" s="41"/>
      <c r="C76" s="65" t="s">
        <v>34</v>
      </c>
      <c r="D76" s="63"/>
      <c r="E76" s="63"/>
      <c r="F76" s="164" t="str">
        <f>IF(E18="","",E18)</f>
        <v/>
      </c>
      <c r="G76" s="63"/>
      <c r="H76" s="63"/>
      <c r="I76" s="163"/>
      <c r="J76" s="63"/>
      <c r="K76" s="63"/>
      <c r="L76" s="61"/>
    </row>
    <row r="77" spans="2:63" s="1" customFormat="1" ht="10.3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63" s="9" customFormat="1" ht="29.25" customHeight="1">
      <c r="B78" s="166"/>
      <c r="C78" s="167" t="s">
        <v>172</v>
      </c>
      <c r="D78" s="168" t="s">
        <v>62</v>
      </c>
      <c r="E78" s="168" t="s">
        <v>58</v>
      </c>
      <c r="F78" s="168" t="s">
        <v>173</v>
      </c>
      <c r="G78" s="168" t="s">
        <v>174</v>
      </c>
      <c r="H78" s="168" t="s">
        <v>175</v>
      </c>
      <c r="I78" s="169" t="s">
        <v>176</v>
      </c>
      <c r="J78" s="168" t="s">
        <v>161</v>
      </c>
      <c r="K78" s="170" t="s">
        <v>177</v>
      </c>
      <c r="L78" s="171"/>
      <c r="M78" s="81" t="s">
        <v>178</v>
      </c>
      <c r="N78" s="82" t="s">
        <v>47</v>
      </c>
      <c r="O78" s="82" t="s">
        <v>179</v>
      </c>
      <c r="P78" s="82" t="s">
        <v>180</v>
      </c>
      <c r="Q78" s="82" t="s">
        <v>181</v>
      </c>
      <c r="R78" s="82" t="s">
        <v>182</v>
      </c>
      <c r="S78" s="82" t="s">
        <v>183</v>
      </c>
      <c r="T78" s="83" t="s">
        <v>184</v>
      </c>
    </row>
    <row r="79" spans="2:63" s="1" customFormat="1" ht="29.25" customHeight="1">
      <c r="B79" s="41"/>
      <c r="C79" s="87" t="s">
        <v>162</v>
      </c>
      <c r="D79" s="63"/>
      <c r="E79" s="63"/>
      <c r="F79" s="63"/>
      <c r="G79" s="63"/>
      <c r="H79" s="63"/>
      <c r="I79" s="163"/>
      <c r="J79" s="172">
        <f>BK79</f>
        <v>0</v>
      </c>
      <c r="K79" s="63"/>
      <c r="L79" s="61"/>
      <c r="M79" s="84"/>
      <c r="N79" s="85"/>
      <c r="O79" s="85"/>
      <c r="P79" s="173">
        <f>P80+P86</f>
        <v>0</v>
      </c>
      <c r="Q79" s="85"/>
      <c r="R79" s="173">
        <f>R80+R86</f>
        <v>0</v>
      </c>
      <c r="S79" s="85"/>
      <c r="T79" s="174">
        <f>T80+T86</f>
        <v>0</v>
      </c>
      <c r="AT79" s="24" t="s">
        <v>76</v>
      </c>
      <c r="AU79" s="24" t="s">
        <v>163</v>
      </c>
      <c r="BK79" s="175">
        <f>BK80+BK86</f>
        <v>0</v>
      </c>
    </row>
    <row r="80" spans="2:63" s="10" customFormat="1" ht="37.35" customHeight="1">
      <c r="B80" s="176"/>
      <c r="C80" s="177"/>
      <c r="D80" s="178" t="s">
        <v>76</v>
      </c>
      <c r="E80" s="179" t="s">
        <v>983</v>
      </c>
      <c r="F80" s="179" t="s">
        <v>984</v>
      </c>
      <c r="G80" s="177"/>
      <c r="H80" s="177"/>
      <c r="I80" s="180"/>
      <c r="J80" s="181">
        <f>BK80</f>
        <v>0</v>
      </c>
      <c r="K80" s="177"/>
      <c r="L80" s="182"/>
      <c r="M80" s="183"/>
      <c r="N80" s="184"/>
      <c r="O80" s="184"/>
      <c r="P80" s="185">
        <f>P81</f>
        <v>0</v>
      </c>
      <c r="Q80" s="184"/>
      <c r="R80" s="185">
        <f>R81</f>
        <v>0</v>
      </c>
      <c r="S80" s="184"/>
      <c r="T80" s="186">
        <f>T81</f>
        <v>0</v>
      </c>
      <c r="AR80" s="187" t="s">
        <v>194</v>
      </c>
      <c r="AT80" s="188" t="s">
        <v>76</v>
      </c>
      <c r="AU80" s="188" t="s">
        <v>77</v>
      </c>
      <c r="AY80" s="187" t="s">
        <v>187</v>
      </c>
      <c r="BK80" s="189">
        <f>BK81</f>
        <v>0</v>
      </c>
    </row>
    <row r="81" spans="2:65" s="10" customFormat="1" ht="19.899999999999999" customHeight="1">
      <c r="B81" s="176"/>
      <c r="C81" s="177"/>
      <c r="D81" s="178" t="s">
        <v>76</v>
      </c>
      <c r="E81" s="190" t="s">
        <v>985</v>
      </c>
      <c r="F81" s="190" t="s">
        <v>986</v>
      </c>
      <c r="G81" s="177"/>
      <c r="H81" s="177"/>
      <c r="I81" s="180"/>
      <c r="J81" s="191">
        <f>BK81</f>
        <v>0</v>
      </c>
      <c r="K81" s="177"/>
      <c r="L81" s="182"/>
      <c r="M81" s="183"/>
      <c r="N81" s="184"/>
      <c r="O81" s="184"/>
      <c r="P81" s="185">
        <f>SUM(P82:P85)</f>
        <v>0</v>
      </c>
      <c r="Q81" s="184"/>
      <c r="R81" s="185">
        <f>SUM(R82:R85)</f>
        <v>0</v>
      </c>
      <c r="S81" s="184"/>
      <c r="T81" s="186">
        <f>SUM(T82:T85)</f>
        <v>0</v>
      </c>
      <c r="AR81" s="187" t="s">
        <v>194</v>
      </c>
      <c r="AT81" s="188" t="s">
        <v>76</v>
      </c>
      <c r="AU81" s="188" t="s">
        <v>85</v>
      </c>
      <c r="AY81" s="187" t="s">
        <v>187</v>
      </c>
      <c r="BK81" s="189">
        <f>SUM(BK82:BK85)</f>
        <v>0</v>
      </c>
    </row>
    <row r="82" spans="2:65" s="1" customFormat="1" ht="38.25" customHeight="1">
      <c r="B82" s="41"/>
      <c r="C82" s="192" t="s">
        <v>85</v>
      </c>
      <c r="D82" s="192" t="s">
        <v>189</v>
      </c>
      <c r="E82" s="193" t="s">
        <v>3379</v>
      </c>
      <c r="F82" s="194" t="s">
        <v>3380</v>
      </c>
      <c r="G82" s="195" t="s">
        <v>1014</v>
      </c>
      <c r="H82" s="196">
        <v>1</v>
      </c>
      <c r="I82" s="197"/>
      <c r="J82" s="198">
        <f>ROUND(I82*H82,2)</f>
        <v>0</v>
      </c>
      <c r="K82" s="194" t="s">
        <v>21</v>
      </c>
      <c r="L82" s="61"/>
      <c r="M82" s="199" t="s">
        <v>21</v>
      </c>
      <c r="N82" s="200" t="s">
        <v>48</v>
      </c>
      <c r="O82" s="42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256</v>
      </c>
      <c r="AT82" s="24" t="s">
        <v>189</v>
      </c>
      <c r="AU82" s="24" t="s">
        <v>87</v>
      </c>
      <c r="AY82" s="24" t="s">
        <v>187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85</v>
      </c>
      <c r="BK82" s="203">
        <f>ROUND(I82*H82,2)</f>
        <v>0</v>
      </c>
      <c r="BL82" s="24" t="s">
        <v>256</v>
      </c>
      <c r="BM82" s="24" t="s">
        <v>3381</v>
      </c>
    </row>
    <row r="83" spans="2:65" s="1" customFormat="1" ht="25.5" customHeight="1">
      <c r="B83" s="41"/>
      <c r="C83" s="192" t="s">
        <v>87</v>
      </c>
      <c r="D83" s="192" t="s">
        <v>189</v>
      </c>
      <c r="E83" s="193" t="s">
        <v>3382</v>
      </c>
      <c r="F83" s="194" t="s">
        <v>3383</v>
      </c>
      <c r="G83" s="195" t="s">
        <v>1014</v>
      </c>
      <c r="H83" s="196">
        <v>1</v>
      </c>
      <c r="I83" s="197"/>
      <c r="J83" s="198">
        <f>ROUND(I83*H83,2)</f>
        <v>0</v>
      </c>
      <c r="K83" s="194" t="s">
        <v>21</v>
      </c>
      <c r="L83" s="61"/>
      <c r="M83" s="199" t="s">
        <v>21</v>
      </c>
      <c r="N83" s="200" t="s">
        <v>48</v>
      </c>
      <c r="O83" s="42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256</v>
      </c>
      <c r="AT83" s="24" t="s">
        <v>189</v>
      </c>
      <c r="AU83" s="24" t="s">
        <v>87</v>
      </c>
      <c r="AY83" s="24" t="s">
        <v>187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85</v>
      </c>
      <c r="BK83" s="203">
        <f>ROUND(I83*H83,2)</f>
        <v>0</v>
      </c>
      <c r="BL83" s="24" t="s">
        <v>256</v>
      </c>
      <c r="BM83" s="24" t="s">
        <v>3384</v>
      </c>
    </row>
    <row r="84" spans="2:65" s="1" customFormat="1" ht="25.5" customHeight="1">
      <c r="B84" s="41"/>
      <c r="C84" s="192" t="s">
        <v>199</v>
      </c>
      <c r="D84" s="192" t="s">
        <v>189</v>
      </c>
      <c r="E84" s="193" t="s">
        <v>997</v>
      </c>
      <c r="F84" s="194" t="s">
        <v>3385</v>
      </c>
      <c r="G84" s="195" t="s">
        <v>1014</v>
      </c>
      <c r="H84" s="196">
        <v>1</v>
      </c>
      <c r="I84" s="197"/>
      <c r="J84" s="198">
        <f>ROUND(I84*H84,2)</f>
        <v>0</v>
      </c>
      <c r="K84" s="194" t="s">
        <v>21</v>
      </c>
      <c r="L84" s="61"/>
      <c r="M84" s="199" t="s">
        <v>21</v>
      </c>
      <c r="N84" s="200" t="s">
        <v>48</v>
      </c>
      <c r="O84" s="42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256</v>
      </c>
      <c r="AT84" s="24" t="s">
        <v>189</v>
      </c>
      <c r="AU84" s="24" t="s">
        <v>87</v>
      </c>
      <c r="AY84" s="24" t="s">
        <v>187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85</v>
      </c>
      <c r="BK84" s="203">
        <f>ROUND(I84*H84,2)</f>
        <v>0</v>
      </c>
      <c r="BL84" s="24" t="s">
        <v>256</v>
      </c>
      <c r="BM84" s="24" t="s">
        <v>3386</v>
      </c>
    </row>
    <row r="85" spans="2:65" s="1" customFormat="1" ht="25.5" customHeight="1">
      <c r="B85" s="41"/>
      <c r="C85" s="192" t="s">
        <v>194</v>
      </c>
      <c r="D85" s="192" t="s">
        <v>189</v>
      </c>
      <c r="E85" s="193" t="s">
        <v>3387</v>
      </c>
      <c r="F85" s="194" t="s">
        <v>3388</v>
      </c>
      <c r="G85" s="195" t="s">
        <v>1014</v>
      </c>
      <c r="H85" s="196">
        <v>1</v>
      </c>
      <c r="I85" s="197"/>
      <c r="J85" s="198">
        <f>ROUND(I85*H85,2)</f>
        <v>0</v>
      </c>
      <c r="K85" s="194" t="s">
        <v>21</v>
      </c>
      <c r="L85" s="61"/>
      <c r="M85" s="199" t="s">
        <v>21</v>
      </c>
      <c r="N85" s="200" t="s">
        <v>48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256</v>
      </c>
      <c r="AT85" s="24" t="s">
        <v>189</v>
      </c>
      <c r="AU85" s="24" t="s">
        <v>87</v>
      </c>
      <c r="AY85" s="24" t="s">
        <v>187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85</v>
      </c>
      <c r="BK85" s="203">
        <f>ROUND(I85*H85,2)</f>
        <v>0</v>
      </c>
      <c r="BL85" s="24" t="s">
        <v>256</v>
      </c>
      <c r="BM85" s="24" t="s">
        <v>3389</v>
      </c>
    </row>
    <row r="86" spans="2:65" s="10" customFormat="1" ht="37.35" customHeight="1">
      <c r="B86" s="176"/>
      <c r="C86" s="177"/>
      <c r="D86" s="178" t="s">
        <v>76</v>
      </c>
      <c r="E86" s="179" t="s">
        <v>1004</v>
      </c>
      <c r="F86" s="179" t="s">
        <v>1005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SUM(P87:P89)</f>
        <v>0</v>
      </c>
      <c r="Q86" s="184"/>
      <c r="R86" s="185">
        <f>SUM(R87:R89)</f>
        <v>0</v>
      </c>
      <c r="S86" s="184"/>
      <c r="T86" s="186">
        <f>SUM(T87:T89)</f>
        <v>0</v>
      </c>
      <c r="AR86" s="187" t="s">
        <v>194</v>
      </c>
      <c r="AT86" s="188" t="s">
        <v>76</v>
      </c>
      <c r="AU86" s="188" t="s">
        <v>77</v>
      </c>
      <c r="AY86" s="187" t="s">
        <v>187</v>
      </c>
      <c r="BK86" s="189">
        <f>SUM(BK87:BK89)</f>
        <v>0</v>
      </c>
    </row>
    <row r="87" spans="2:65" s="1" customFormat="1" ht="16.5" customHeight="1">
      <c r="B87" s="41"/>
      <c r="C87" s="192" t="s">
        <v>207</v>
      </c>
      <c r="D87" s="192" t="s">
        <v>189</v>
      </c>
      <c r="E87" s="193" t="s">
        <v>1012</v>
      </c>
      <c r="F87" s="194" t="s">
        <v>1013</v>
      </c>
      <c r="G87" s="195" t="s">
        <v>1014</v>
      </c>
      <c r="H87" s="196">
        <v>1</v>
      </c>
      <c r="I87" s="197"/>
      <c r="J87" s="198">
        <f>ROUND(I87*H87,2)</f>
        <v>0</v>
      </c>
      <c r="K87" s="194" t="s">
        <v>193</v>
      </c>
      <c r="L87" s="61"/>
      <c r="M87" s="199" t="s">
        <v>21</v>
      </c>
      <c r="N87" s="200" t="s">
        <v>48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1009</v>
      </c>
      <c r="AT87" s="24" t="s">
        <v>189</v>
      </c>
      <c r="AU87" s="24" t="s">
        <v>85</v>
      </c>
      <c r="AY87" s="24" t="s">
        <v>187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85</v>
      </c>
      <c r="BK87" s="203">
        <f>ROUND(I87*H87,2)</f>
        <v>0</v>
      </c>
      <c r="BL87" s="24" t="s">
        <v>1009</v>
      </c>
      <c r="BM87" s="24" t="s">
        <v>3390</v>
      </c>
    </row>
    <row r="88" spans="2:65" s="1" customFormat="1" ht="16.5" customHeight="1">
      <c r="B88" s="41"/>
      <c r="C88" s="192" t="s">
        <v>211</v>
      </c>
      <c r="D88" s="192" t="s">
        <v>189</v>
      </c>
      <c r="E88" s="193" t="s">
        <v>1017</v>
      </c>
      <c r="F88" s="194" t="s">
        <v>1018</v>
      </c>
      <c r="G88" s="195" t="s">
        <v>1014</v>
      </c>
      <c r="H88" s="196">
        <v>1</v>
      </c>
      <c r="I88" s="197"/>
      <c r="J88" s="198">
        <f>ROUND(I88*H88,2)</f>
        <v>0</v>
      </c>
      <c r="K88" s="194" t="s">
        <v>193</v>
      </c>
      <c r="L88" s="61"/>
      <c r="M88" s="199" t="s">
        <v>21</v>
      </c>
      <c r="N88" s="200" t="s">
        <v>48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1009</v>
      </c>
      <c r="AT88" s="24" t="s">
        <v>189</v>
      </c>
      <c r="AU88" s="24" t="s">
        <v>85</v>
      </c>
      <c r="AY88" s="24" t="s">
        <v>187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85</v>
      </c>
      <c r="BK88" s="203">
        <f>ROUND(I88*H88,2)</f>
        <v>0</v>
      </c>
      <c r="BL88" s="24" t="s">
        <v>1009</v>
      </c>
      <c r="BM88" s="24" t="s">
        <v>3391</v>
      </c>
    </row>
    <row r="89" spans="2:65" s="1" customFormat="1" ht="25.5" customHeight="1">
      <c r="B89" s="41"/>
      <c r="C89" s="192" t="s">
        <v>215</v>
      </c>
      <c r="D89" s="192" t="s">
        <v>189</v>
      </c>
      <c r="E89" s="193" t="s">
        <v>1021</v>
      </c>
      <c r="F89" s="194" t="s">
        <v>1022</v>
      </c>
      <c r="G89" s="195" t="s">
        <v>1014</v>
      </c>
      <c r="H89" s="196">
        <v>1</v>
      </c>
      <c r="I89" s="197"/>
      <c r="J89" s="198">
        <f>ROUND(I89*H89,2)</f>
        <v>0</v>
      </c>
      <c r="K89" s="194" t="s">
        <v>193</v>
      </c>
      <c r="L89" s="61"/>
      <c r="M89" s="199" t="s">
        <v>21</v>
      </c>
      <c r="N89" s="216" t="s">
        <v>48</v>
      </c>
      <c r="O89" s="217"/>
      <c r="P89" s="218">
        <f>O89*H89</f>
        <v>0</v>
      </c>
      <c r="Q89" s="218">
        <v>0</v>
      </c>
      <c r="R89" s="218">
        <f>Q89*H89</f>
        <v>0</v>
      </c>
      <c r="S89" s="218">
        <v>0</v>
      </c>
      <c r="T89" s="219">
        <f>S89*H89</f>
        <v>0</v>
      </c>
      <c r="AR89" s="24" t="s">
        <v>1009</v>
      </c>
      <c r="AT89" s="24" t="s">
        <v>189</v>
      </c>
      <c r="AU89" s="24" t="s">
        <v>85</v>
      </c>
      <c r="AY89" s="24" t="s">
        <v>187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85</v>
      </c>
      <c r="BK89" s="203">
        <f>ROUND(I89*H89,2)</f>
        <v>0</v>
      </c>
      <c r="BL89" s="24" t="s">
        <v>1009</v>
      </c>
      <c r="BM89" s="24" t="s">
        <v>3392</v>
      </c>
    </row>
    <row r="90" spans="2:65" s="1" customFormat="1" ht="6.95" customHeight="1">
      <c r="B90" s="56"/>
      <c r="C90" s="57"/>
      <c r="D90" s="57"/>
      <c r="E90" s="57"/>
      <c r="F90" s="57"/>
      <c r="G90" s="57"/>
      <c r="H90" s="57"/>
      <c r="I90" s="139"/>
      <c r="J90" s="57"/>
      <c r="K90" s="57"/>
      <c r="L90" s="61"/>
    </row>
  </sheetData>
  <sheetProtection algorithmName="SHA-512" hashValue="WkbFhounw4nFWSctFcZXf1WRpIV+jXPFEncvWWk9eQ3Jfj02JX/UVLuBdwmTtrkdvH6C/t8kixI5b7rY5exjtA==" saltValue="56t1k1jNLE6zxM4P3aiu2VBVR1RUF8hNB6gRVOgW+j9P6HIiu0uKJhW0K+d37/6ZIiO+D/05BCqgnoR3NY0E3A==" spinCount="100000" sheet="1" objects="1" scenarios="1" formatColumns="0" formatRows="0" autoFilter="0"/>
  <autoFilter ref="C78:K89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147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3393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ROUND(SUM(BE82:BE109), 2)</f>
        <v>0</v>
      </c>
      <c r="G30" s="42"/>
      <c r="H30" s="42"/>
      <c r="I30" s="131">
        <v>0.21</v>
      </c>
      <c r="J30" s="130">
        <f>ROUND(ROUND((SUM(BE82:BE109)),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ROUND(SUM(BF82:BF109), 2)</f>
        <v>0</v>
      </c>
      <c r="G31" s="42"/>
      <c r="H31" s="42"/>
      <c r="I31" s="131">
        <v>0.15</v>
      </c>
      <c r="J31" s="130">
        <f>ROUND(ROUND((SUM(BF82:BF109)),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ROUND(SUM(BG82:BG109),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ROUND(SUM(BH82:BH109),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ROUND(SUM(BI82:BI109),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___901 - Vedlejší rozpočtové náklady - stavba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J82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3394</v>
      </c>
      <c r="E57" s="152"/>
      <c r="F57" s="152"/>
      <c r="G57" s="152"/>
      <c r="H57" s="152"/>
      <c r="I57" s="153"/>
      <c r="J57" s="154">
        <f>J83</f>
        <v>0</v>
      </c>
      <c r="K57" s="155"/>
    </row>
    <row r="58" spans="2:47" s="8" customFormat="1" ht="19.899999999999999" customHeight="1">
      <c r="B58" s="156"/>
      <c r="C58" s="157"/>
      <c r="D58" s="158" t="s">
        <v>3395</v>
      </c>
      <c r="E58" s="159"/>
      <c r="F58" s="159"/>
      <c r="G58" s="159"/>
      <c r="H58" s="159"/>
      <c r="I58" s="160"/>
      <c r="J58" s="161">
        <f>J84</f>
        <v>0</v>
      </c>
      <c r="K58" s="162"/>
    </row>
    <row r="59" spans="2:47" s="8" customFormat="1" ht="19.899999999999999" customHeight="1">
      <c r="B59" s="156"/>
      <c r="C59" s="157"/>
      <c r="D59" s="158" t="s">
        <v>3396</v>
      </c>
      <c r="E59" s="159"/>
      <c r="F59" s="159"/>
      <c r="G59" s="159"/>
      <c r="H59" s="159"/>
      <c r="I59" s="160"/>
      <c r="J59" s="161">
        <f>J97</f>
        <v>0</v>
      </c>
      <c r="K59" s="162"/>
    </row>
    <row r="60" spans="2:47" s="8" customFormat="1" ht="19.899999999999999" customHeight="1">
      <c r="B60" s="156"/>
      <c r="C60" s="157"/>
      <c r="D60" s="158" t="s">
        <v>3397</v>
      </c>
      <c r="E60" s="159"/>
      <c r="F60" s="159"/>
      <c r="G60" s="159"/>
      <c r="H60" s="159"/>
      <c r="I60" s="160"/>
      <c r="J60" s="161">
        <f>J102</f>
        <v>0</v>
      </c>
      <c r="K60" s="162"/>
    </row>
    <row r="61" spans="2:47" s="8" customFormat="1" ht="19.899999999999999" customHeight="1">
      <c r="B61" s="156"/>
      <c r="C61" s="157"/>
      <c r="D61" s="158" t="s">
        <v>3398</v>
      </c>
      <c r="E61" s="159"/>
      <c r="F61" s="159"/>
      <c r="G61" s="159"/>
      <c r="H61" s="159"/>
      <c r="I61" s="160"/>
      <c r="J61" s="161">
        <f>J106</f>
        <v>0</v>
      </c>
      <c r="K61" s="162"/>
    </row>
    <row r="62" spans="2:47" s="8" customFormat="1" ht="19.899999999999999" customHeight="1">
      <c r="B62" s="156"/>
      <c r="C62" s="157"/>
      <c r="D62" s="158" t="s">
        <v>3399</v>
      </c>
      <c r="E62" s="159"/>
      <c r="F62" s="159"/>
      <c r="G62" s="159"/>
      <c r="H62" s="159"/>
      <c r="I62" s="160"/>
      <c r="J62" s="161">
        <f>J108</f>
        <v>0</v>
      </c>
      <c r="K62" s="162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18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2"/>
      <c r="J68" s="60"/>
      <c r="K68" s="60"/>
      <c r="L68" s="61"/>
    </row>
    <row r="69" spans="2:12" s="1" customFormat="1" ht="36.950000000000003" customHeight="1">
      <c r="B69" s="41"/>
      <c r="C69" s="62" t="s">
        <v>171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6.5" customHeight="1">
      <c r="B72" s="41"/>
      <c r="C72" s="63"/>
      <c r="D72" s="63"/>
      <c r="E72" s="387" t="str">
        <f>E7</f>
        <v>Sdružené parkoviště Jankovcova, Praha 7</v>
      </c>
      <c r="F72" s="388"/>
      <c r="G72" s="388"/>
      <c r="H72" s="388"/>
      <c r="I72" s="163"/>
      <c r="J72" s="63"/>
      <c r="K72" s="63"/>
      <c r="L72" s="61"/>
    </row>
    <row r="73" spans="2:12" s="1" customFormat="1" ht="14.45" customHeight="1">
      <c r="B73" s="41"/>
      <c r="C73" s="65" t="s">
        <v>157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7.25" customHeight="1">
      <c r="B74" s="41"/>
      <c r="C74" s="63"/>
      <c r="D74" s="63"/>
      <c r="E74" s="362" t="str">
        <f>E9</f>
        <v>___901 - Vedlejší rozpočtové náklady - stavba</v>
      </c>
      <c r="F74" s="389"/>
      <c r="G74" s="389"/>
      <c r="H74" s="389"/>
      <c r="I74" s="163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8" customHeight="1">
      <c r="B76" s="41"/>
      <c r="C76" s="65" t="s">
        <v>24</v>
      </c>
      <c r="D76" s="63"/>
      <c r="E76" s="63"/>
      <c r="F76" s="164" t="str">
        <f>F12</f>
        <v>Praha 7</v>
      </c>
      <c r="G76" s="63"/>
      <c r="H76" s="63"/>
      <c r="I76" s="165" t="s">
        <v>26</v>
      </c>
      <c r="J76" s="73" t="str">
        <f>IF(J12="","",J12)</f>
        <v>19. 3. 2018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>
      <c r="B78" s="41"/>
      <c r="C78" s="65" t="s">
        <v>28</v>
      </c>
      <c r="D78" s="63"/>
      <c r="E78" s="63"/>
      <c r="F78" s="164" t="str">
        <f>E15</f>
        <v>Technická správa komunikací hl. m. Prahy, a.s.</v>
      </c>
      <c r="G78" s="63"/>
      <c r="H78" s="63"/>
      <c r="I78" s="165" t="s">
        <v>36</v>
      </c>
      <c r="J78" s="164" t="str">
        <f>E21</f>
        <v>Sinpps s.r.o.</v>
      </c>
      <c r="K78" s="63"/>
      <c r="L78" s="61"/>
    </row>
    <row r="79" spans="2:12" s="1" customFormat="1" ht="14.45" customHeight="1">
      <c r="B79" s="41"/>
      <c r="C79" s="65" t="s">
        <v>34</v>
      </c>
      <c r="D79" s="63"/>
      <c r="E79" s="63"/>
      <c r="F79" s="164" t="str">
        <f>IF(E18="","",E18)</f>
        <v/>
      </c>
      <c r="G79" s="63"/>
      <c r="H79" s="63"/>
      <c r="I79" s="163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9" customFormat="1" ht="29.25" customHeight="1">
      <c r="B81" s="166"/>
      <c r="C81" s="167" t="s">
        <v>172</v>
      </c>
      <c r="D81" s="168" t="s">
        <v>62</v>
      </c>
      <c r="E81" s="168" t="s">
        <v>58</v>
      </c>
      <c r="F81" s="168" t="s">
        <v>173</v>
      </c>
      <c r="G81" s="168" t="s">
        <v>174</v>
      </c>
      <c r="H81" s="168" t="s">
        <v>175</v>
      </c>
      <c r="I81" s="169" t="s">
        <v>176</v>
      </c>
      <c r="J81" s="168" t="s">
        <v>161</v>
      </c>
      <c r="K81" s="170" t="s">
        <v>177</v>
      </c>
      <c r="L81" s="171"/>
      <c r="M81" s="81" t="s">
        <v>178</v>
      </c>
      <c r="N81" s="82" t="s">
        <v>47</v>
      </c>
      <c r="O81" s="82" t="s">
        <v>179</v>
      </c>
      <c r="P81" s="82" t="s">
        <v>180</v>
      </c>
      <c r="Q81" s="82" t="s">
        <v>181</v>
      </c>
      <c r="R81" s="82" t="s">
        <v>182</v>
      </c>
      <c r="S81" s="82" t="s">
        <v>183</v>
      </c>
      <c r="T81" s="83" t="s">
        <v>184</v>
      </c>
    </row>
    <row r="82" spans="2:65" s="1" customFormat="1" ht="29.25" customHeight="1">
      <c r="B82" s="41"/>
      <c r="C82" s="87" t="s">
        <v>162</v>
      </c>
      <c r="D82" s="63"/>
      <c r="E82" s="63"/>
      <c r="F82" s="63"/>
      <c r="G82" s="63"/>
      <c r="H82" s="63"/>
      <c r="I82" s="163"/>
      <c r="J82" s="172">
        <f>BK82</f>
        <v>0</v>
      </c>
      <c r="K82" s="63"/>
      <c r="L82" s="61"/>
      <c r="M82" s="84"/>
      <c r="N82" s="85"/>
      <c r="O82" s="85"/>
      <c r="P82" s="173">
        <f>P83</f>
        <v>0</v>
      </c>
      <c r="Q82" s="85"/>
      <c r="R82" s="173">
        <f>R83</f>
        <v>0</v>
      </c>
      <c r="S82" s="85"/>
      <c r="T82" s="174">
        <f>T83</f>
        <v>0</v>
      </c>
      <c r="AT82" s="24" t="s">
        <v>76</v>
      </c>
      <c r="AU82" s="24" t="s">
        <v>163</v>
      </c>
      <c r="BK82" s="175">
        <f>BK83</f>
        <v>0</v>
      </c>
    </row>
    <row r="83" spans="2:65" s="10" customFormat="1" ht="37.35" customHeight="1">
      <c r="B83" s="176"/>
      <c r="C83" s="177"/>
      <c r="D83" s="178" t="s">
        <v>76</v>
      </c>
      <c r="E83" s="179" t="s">
        <v>3400</v>
      </c>
      <c r="F83" s="179" t="s">
        <v>3401</v>
      </c>
      <c r="G83" s="177"/>
      <c r="H83" s="177"/>
      <c r="I83" s="180"/>
      <c r="J83" s="181">
        <f>BK83</f>
        <v>0</v>
      </c>
      <c r="K83" s="177"/>
      <c r="L83" s="182"/>
      <c r="M83" s="183"/>
      <c r="N83" s="184"/>
      <c r="O83" s="184"/>
      <c r="P83" s="185">
        <f>P84+P97+P102+P106+P108</f>
        <v>0</v>
      </c>
      <c r="Q83" s="184"/>
      <c r="R83" s="185">
        <f>R84+R97+R102+R106+R108</f>
        <v>0</v>
      </c>
      <c r="S83" s="184"/>
      <c r="T83" s="186">
        <f>T84+T97+T102+T106+T108</f>
        <v>0</v>
      </c>
      <c r="AR83" s="187" t="s">
        <v>207</v>
      </c>
      <c r="AT83" s="188" t="s">
        <v>76</v>
      </c>
      <c r="AU83" s="188" t="s">
        <v>77</v>
      </c>
      <c r="AY83" s="187" t="s">
        <v>187</v>
      </c>
      <c r="BK83" s="189">
        <f>BK84+BK97+BK102+BK106+BK108</f>
        <v>0</v>
      </c>
    </row>
    <row r="84" spans="2:65" s="10" customFormat="1" ht="19.899999999999999" customHeight="1">
      <c r="B84" s="176"/>
      <c r="C84" s="177"/>
      <c r="D84" s="178" t="s">
        <v>76</v>
      </c>
      <c r="E84" s="190" t="s">
        <v>3402</v>
      </c>
      <c r="F84" s="190" t="s">
        <v>3403</v>
      </c>
      <c r="G84" s="177"/>
      <c r="H84" s="177"/>
      <c r="I84" s="180"/>
      <c r="J84" s="191">
        <f>BK84</f>
        <v>0</v>
      </c>
      <c r="K84" s="177"/>
      <c r="L84" s="182"/>
      <c r="M84" s="183"/>
      <c r="N84" s="184"/>
      <c r="O84" s="184"/>
      <c r="P84" s="185">
        <f>SUM(P85:P96)</f>
        <v>0</v>
      </c>
      <c r="Q84" s="184"/>
      <c r="R84" s="185">
        <f>SUM(R85:R96)</f>
        <v>0</v>
      </c>
      <c r="S84" s="184"/>
      <c r="T84" s="186">
        <f>SUM(T85:T96)</f>
        <v>0</v>
      </c>
      <c r="AR84" s="187" t="s">
        <v>207</v>
      </c>
      <c r="AT84" s="188" t="s">
        <v>76</v>
      </c>
      <c r="AU84" s="188" t="s">
        <v>85</v>
      </c>
      <c r="AY84" s="187" t="s">
        <v>187</v>
      </c>
      <c r="BK84" s="189">
        <f>SUM(BK85:BK96)</f>
        <v>0</v>
      </c>
    </row>
    <row r="85" spans="2:65" s="1" customFormat="1" ht="25.5" customHeight="1">
      <c r="B85" s="41"/>
      <c r="C85" s="192" t="s">
        <v>85</v>
      </c>
      <c r="D85" s="192" t="s">
        <v>189</v>
      </c>
      <c r="E85" s="193" t="s">
        <v>3404</v>
      </c>
      <c r="F85" s="194" t="s">
        <v>3405</v>
      </c>
      <c r="G85" s="195" t="s">
        <v>192</v>
      </c>
      <c r="H85" s="196">
        <v>4</v>
      </c>
      <c r="I85" s="197"/>
      <c r="J85" s="198">
        <f t="shared" ref="J85:J96" si="0">ROUND(I85*H85,2)</f>
        <v>0</v>
      </c>
      <c r="K85" s="194" t="s">
        <v>193</v>
      </c>
      <c r="L85" s="61"/>
      <c r="M85" s="199" t="s">
        <v>21</v>
      </c>
      <c r="N85" s="200" t="s">
        <v>48</v>
      </c>
      <c r="O85" s="42"/>
      <c r="P85" s="201">
        <f t="shared" ref="P85:P96" si="1">O85*H85</f>
        <v>0</v>
      </c>
      <c r="Q85" s="201">
        <v>0</v>
      </c>
      <c r="R85" s="201">
        <f t="shared" ref="R85:R96" si="2">Q85*H85</f>
        <v>0</v>
      </c>
      <c r="S85" s="201">
        <v>0</v>
      </c>
      <c r="T85" s="202">
        <f t="shared" ref="T85:T96" si="3">S85*H85</f>
        <v>0</v>
      </c>
      <c r="AR85" s="24" t="s">
        <v>1009</v>
      </c>
      <c r="AT85" s="24" t="s">
        <v>189</v>
      </c>
      <c r="AU85" s="24" t="s">
        <v>87</v>
      </c>
      <c r="AY85" s="24" t="s">
        <v>187</v>
      </c>
      <c r="BE85" s="203">
        <f t="shared" ref="BE85:BE96" si="4">IF(N85="základní",J85,0)</f>
        <v>0</v>
      </c>
      <c r="BF85" s="203">
        <f t="shared" ref="BF85:BF96" si="5">IF(N85="snížená",J85,0)</f>
        <v>0</v>
      </c>
      <c r="BG85" s="203">
        <f t="shared" ref="BG85:BG96" si="6">IF(N85="zákl. přenesená",J85,0)</f>
        <v>0</v>
      </c>
      <c r="BH85" s="203">
        <f t="shared" ref="BH85:BH96" si="7">IF(N85="sníž. přenesená",J85,0)</f>
        <v>0</v>
      </c>
      <c r="BI85" s="203">
        <f t="shared" ref="BI85:BI96" si="8">IF(N85="nulová",J85,0)</f>
        <v>0</v>
      </c>
      <c r="BJ85" s="24" t="s">
        <v>85</v>
      </c>
      <c r="BK85" s="203">
        <f t="shared" ref="BK85:BK96" si="9">ROUND(I85*H85,2)</f>
        <v>0</v>
      </c>
      <c r="BL85" s="24" t="s">
        <v>1009</v>
      </c>
      <c r="BM85" s="24" t="s">
        <v>3406</v>
      </c>
    </row>
    <row r="86" spans="2:65" s="1" customFormat="1" ht="16.5" customHeight="1">
      <c r="B86" s="41"/>
      <c r="C86" s="192" t="s">
        <v>87</v>
      </c>
      <c r="D86" s="192" t="s">
        <v>189</v>
      </c>
      <c r="E86" s="193" t="s">
        <v>3407</v>
      </c>
      <c r="F86" s="194" t="s">
        <v>3408</v>
      </c>
      <c r="G86" s="195" t="s">
        <v>1014</v>
      </c>
      <c r="H86" s="196">
        <v>1</v>
      </c>
      <c r="I86" s="197"/>
      <c r="J86" s="198">
        <f t="shared" si="0"/>
        <v>0</v>
      </c>
      <c r="K86" s="194" t="s">
        <v>193</v>
      </c>
      <c r="L86" s="61"/>
      <c r="M86" s="199" t="s">
        <v>21</v>
      </c>
      <c r="N86" s="200" t="s">
        <v>48</v>
      </c>
      <c r="O86" s="42"/>
      <c r="P86" s="201">
        <f t="shared" si="1"/>
        <v>0</v>
      </c>
      <c r="Q86" s="201">
        <v>0</v>
      </c>
      <c r="R86" s="201">
        <f t="shared" si="2"/>
        <v>0</v>
      </c>
      <c r="S86" s="201">
        <v>0</v>
      </c>
      <c r="T86" s="202">
        <f t="shared" si="3"/>
        <v>0</v>
      </c>
      <c r="AR86" s="24" t="s">
        <v>1009</v>
      </c>
      <c r="AT86" s="24" t="s">
        <v>189</v>
      </c>
      <c r="AU86" s="24" t="s">
        <v>87</v>
      </c>
      <c r="AY86" s="24" t="s">
        <v>187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4" t="s">
        <v>85</v>
      </c>
      <c r="BK86" s="203">
        <f t="shared" si="9"/>
        <v>0</v>
      </c>
      <c r="BL86" s="24" t="s">
        <v>1009</v>
      </c>
      <c r="BM86" s="24" t="s">
        <v>3409</v>
      </c>
    </row>
    <row r="87" spans="2:65" s="1" customFormat="1" ht="25.5" customHeight="1">
      <c r="B87" s="41"/>
      <c r="C87" s="192" t="s">
        <v>199</v>
      </c>
      <c r="D87" s="192" t="s">
        <v>189</v>
      </c>
      <c r="E87" s="193" t="s">
        <v>3410</v>
      </c>
      <c r="F87" s="194" t="s">
        <v>3411</v>
      </c>
      <c r="G87" s="195" t="s">
        <v>192</v>
      </c>
      <c r="H87" s="196">
        <v>6</v>
      </c>
      <c r="I87" s="197"/>
      <c r="J87" s="198">
        <f t="shared" si="0"/>
        <v>0</v>
      </c>
      <c r="K87" s="194" t="s">
        <v>193</v>
      </c>
      <c r="L87" s="61"/>
      <c r="M87" s="199" t="s">
        <v>21</v>
      </c>
      <c r="N87" s="200" t="s">
        <v>48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1009</v>
      </c>
      <c r="AT87" s="24" t="s">
        <v>189</v>
      </c>
      <c r="AU87" s="24" t="s">
        <v>87</v>
      </c>
      <c r="AY87" s="24" t="s">
        <v>187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85</v>
      </c>
      <c r="BK87" s="203">
        <f t="shared" si="9"/>
        <v>0</v>
      </c>
      <c r="BL87" s="24" t="s">
        <v>1009</v>
      </c>
      <c r="BM87" s="24" t="s">
        <v>3412</v>
      </c>
    </row>
    <row r="88" spans="2:65" s="1" customFormat="1" ht="25.5" customHeight="1">
      <c r="B88" s="41"/>
      <c r="C88" s="192" t="s">
        <v>194</v>
      </c>
      <c r="D88" s="192" t="s">
        <v>189</v>
      </c>
      <c r="E88" s="193" t="s">
        <v>3413</v>
      </c>
      <c r="F88" s="194" t="s">
        <v>3414</v>
      </c>
      <c r="G88" s="195" t="s">
        <v>192</v>
      </c>
      <c r="H88" s="196">
        <v>6</v>
      </c>
      <c r="I88" s="197"/>
      <c r="J88" s="198">
        <f t="shared" si="0"/>
        <v>0</v>
      </c>
      <c r="K88" s="194" t="s">
        <v>193</v>
      </c>
      <c r="L88" s="61"/>
      <c r="M88" s="199" t="s">
        <v>21</v>
      </c>
      <c r="N88" s="200" t="s">
        <v>48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1009</v>
      </c>
      <c r="AT88" s="24" t="s">
        <v>189</v>
      </c>
      <c r="AU88" s="24" t="s">
        <v>87</v>
      </c>
      <c r="AY88" s="24" t="s">
        <v>187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85</v>
      </c>
      <c r="BK88" s="203">
        <f t="shared" si="9"/>
        <v>0</v>
      </c>
      <c r="BL88" s="24" t="s">
        <v>1009</v>
      </c>
      <c r="BM88" s="24" t="s">
        <v>3415</v>
      </c>
    </row>
    <row r="89" spans="2:65" s="1" customFormat="1" ht="16.5" customHeight="1">
      <c r="B89" s="41"/>
      <c r="C89" s="192" t="s">
        <v>207</v>
      </c>
      <c r="D89" s="192" t="s">
        <v>189</v>
      </c>
      <c r="E89" s="193" t="s">
        <v>3416</v>
      </c>
      <c r="F89" s="194" t="s">
        <v>3417</v>
      </c>
      <c r="G89" s="195" t="s">
        <v>1014</v>
      </c>
      <c r="H89" s="196">
        <v>1</v>
      </c>
      <c r="I89" s="197"/>
      <c r="J89" s="198">
        <f t="shared" si="0"/>
        <v>0</v>
      </c>
      <c r="K89" s="194" t="s">
        <v>193</v>
      </c>
      <c r="L89" s="61"/>
      <c r="M89" s="199" t="s">
        <v>21</v>
      </c>
      <c r="N89" s="200" t="s">
        <v>48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1009</v>
      </c>
      <c r="AT89" s="24" t="s">
        <v>189</v>
      </c>
      <c r="AU89" s="24" t="s">
        <v>87</v>
      </c>
      <c r="AY89" s="24" t="s">
        <v>187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85</v>
      </c>
      <c r="BK89" s="203">
        <f t="shared" si="9"/>
        <v>0</v>
      </c>
      <c r="BL89" s="24" t="s">
        <v>1009</v>
      </c>
      <c r="BM89" s="24" t="s">
        <v>3418</v>
      </c>
    </row>
    <row r="90" spans="2:65" s="1" customFormat="1" ht="25.5" customHeight="1">
      <c r="B90" s="41"/>
      <c r="C90" s="192" t="s">
        <v>211</v>
      </c>
      <c r="D90" s="192" t="s">
        <v>189</v>
      </c>
      <c r="E90" s="193" t="s">
        <v>1012</v>
      </c>
      <c r="F90" s="194" t="s">
        <v>3419</v>
      </c>
      <c r="G90" s="195" t="s">
        <v>1014</v>
      </c>
      <c r="H90" s="196">
        <v>1</v>
      </c>
      <c r="I90" s="197"/>
      <c r="J90" s="198">
        <f t="shared" si="0"/>
        <v>0</v>
      </c>
      <c r="K90" s="194" t="s">
        <v>193</v>
      </c>
      <c r="L90" s="61"/>
      <c r="M90" s="199" t="s">
        <v>21</v>
      </c>
      <c r="N90" s="200" t="s">
        <v>48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1009</v>
      </c>
      <c r="AT90" s="24" t="s">
        <v>189</v>
      </c>
      <c r="AU90" s="24" t="s">
        <v>87</v>
      </c>
      <c r="AY90" s="24" t="s">
        <v>187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85</v>
      </c>
      <c r="BK90" s="203">
        <f t="shared" si="9"/>
        <v>0</v>
      </c>
      <c r="BL90" s="24" t="s">
        <v>1009</v>
      </c>
      <c r="BM90" s="24" t="s">
        <v>3420</v>
      </c>
    </row>
    <row r="91" spans="2:65" s="1" customFormat="1" ht="25.5" customHeight="1">
      <c r="B91" s="41"/>
      <c r="C91" s="192" t="s">
        <v>215</v>
      </c>
      <c r="D91" s="192" t="s">
        <v>189</v>
      </c>
      <c r="E91" s="193" t="s">
        <v>3421</v>
      </c>
      <c r="F91" s="194" t="s">
        <v>3422</v>
      </c>
      <c r="G91" s="195" t="s">
        <v>1014</v>
      </c>
      <c r="H91" s="196">
        <v>1</v>
      </c>
      <c r="I91" s="197"/>
      <c r="J91" s="198">
        <f t="shared" si="0"/>
        <v>0</v>
      </c>
      <c r="K91" s="194" t="s">
        <v>193</v>
      </c>
      <c r="L91" s="61"/>
      <c r="M91" s="199" t="s">
        <v>21</v>
      </c>
      <c r="N91" s="200" t="s">
        <v>48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1009</v>
      </c>
      <c r="AT91" s="24" t="s">
        <v>189</v>
      </c>
      <c r="AU91" s="24" t="s">
        <v>87</v>
      </c>
      <c r="AY91" s="24" t="s">
        <v>187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85</v>
      </c>
      <c r="BK91" s="203">
        <f t="shared" si="9"/>
        <v>0</v>
      </c>
      <c r="BL91" s="24" t="s">
        <v>1009</v>
      </c>
      <c r="BM91" s="24" t="s">
        <v>3423</v>
      </c>
    </row>
    <row r="92" spans="2:65" s="1" customFormat="1" ht="25.5" customHeight="1">
      <c r="B92" s="41"/>
      <c r="C92" s="192" t="s">
        <v>219</v>
      </c>
      <c r="D92" s="192" t="s">
        <v>189</v>
      </c>
      <c r="E92" s="193" t="s">
        <v>3424</v>
      </c>
      <c r="F92" s="194" t="s">
        <v>3425</v>
      </c>
      <c r="G92" s="195" t="s">
        <v>1014</v>
      </c>
      <c r="H92" s="196">
        <v>1</v>
      </c>
      <c r="I92" s="197"/>
      <c r="J92" s="198">
        <f t="shared" si="0"/>
        <v>0</v>
      </c>
      <c r="K92" s="194" t="s">
        <v>193</v>
      </c>
      <c r="L92" s="61"/>
      <c r="M92" s="199" t="s">
        <v>21</v>
      </c>
      <c r="N92" s="200" t="s">
        <v>48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1009</v>
      </c>
      <c r="AT92" s="24" t="s">
        <v>189</v>
      </c>
      <c r="AU92" s="24" t="s">
        <v>87</v>
      </c>
      <c r="AY92" s="24" t="s">
        <v>187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85</v>
      </c>
      <c r="BK92" s="203">
        <f t="shared" si="9"/>
        <v>0</v>
      </c>
      <c r="BL92" s="24" t="s">
        <v>1009</v>
      </c>
      <c r="BM92" s="24" t="s">
        <v>3426</v>
      </c>
    </row>
    <row r="93" spans="2:65" s="1" customFormat="1" ht="16.5" customHeight="1">
      <c r="B93" s="41"/>
      <c r="C93" s="192" t="s">
        <v>225</v>
      </c>
      <c r="D93" s="192" t="s">
        <v>189</v>
      </c>
      <c r="E93" s="193" t="s">
        <v>1017</v>
      </c>
      <c r="F93" s="194" t="s">
        <v>3427</v>
      </c>
      <c r="G93" s="195" t="s">
        <v>1014</v>
      </c>
      <c r="H93" s="196">
        <v>1</v>
      </c>
      <c r="I93" s="197"/>
      <c r="J93" s="198">
        <f t="shared" si="0"/>
        <v>0</v>
      </c>
      <c r="K93" s="194" t="s">
        <v>193</v>
      </c>
      <c r="L93" s="61"/>
      <c r="M93" s="199" t="s">
        <v>21</v>
      </c>
      <c r="N93" s="200" t="s">
        <v>48</v>
      </c>
      <c r="O93" s="42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AR93" s="24" t="s">
        <v>1009</v>
      </c>
      <c r="AT93" s="24" t="s">
        <v>189</v>
      </c>
      <c r="AU93" s="24" t="s">
        <v>87</v>
      </c>
      <c r="AY93" s="24" t="s">
        <v>187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85</v>
      </c>
      <c r="BK93" s="203">
        <f t="shared" si="9"/>
        <v>0</v>
      </c>
      <c r="BL93" s="24" t="s">
        <v>1009</v>
      </c>
      <c r="BM93" s="24" t="s">
        <v>3428</v>
      </c>
    </row>
    <row r="94" spans="2:65" s="1" customFormat="1" ht="25.5" customHeight="1">
      <c r="B94" s="41"/>
      <c r="C94" s="192" t="s">
        <v>230</v>
      </c>
      <c r="D94" s="192" t="s">
        <v>189</v>
      </c>
      <c r="E94" s="193" t="s">
        <v>1021</v>
      </c>
      <c r="F94" s="194" t="s">
        <v>3429</v>
      </c>
      <c r="G94" s="195" t="s">
        <v>1014</v>
      </c>
      <c r="H94" s="196">
        <v>1</v>
      </c>
      <c r="I94" s="197"/>
      <c r="J94" s="198">
        <f t="shared" si="0"/>
        <v>0</v>
      </c>
      <c r="K94" s="194" t="s">
        <v>193</v>
      </c>
      <c r="L94" s="61"/>
      <c r="M94" s="199" t="s">
        <v>21</v>
      </c>
      <c r="N94" s="200" t="s">
        <v>48</v>
      </c>
      <c r="O94" s="42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4" t="s">
        <v>1009</v>
      </c>
      <c r="AT94" s="24" t="s">
        <v>189</v>
      </c>
      <c r="AU94" s="24" t="s">
        <v>87</v>
      </c>
      <c r="AY94" s="24" t="s">
        <v>187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4" t="s">
        <v>85</v>
      </c>
      <c r="BK94" s="203">
        <f t="shared" si="9"/>
        <v>0</v>
      </c>
      <c r="BL94" s="24" t="s">
        <v>1009</v>
      </c>
      <c r="BM94" s="24" t="s">
        <v>3430</v>
      </c>
    </row>
    <row r="95" spans="2:65" s="1" customFormat="1" ht="25.5" customHeight="1">
      <c r="B95" s="41"/>
      <c r="C95" s="192" t="s">
        <v>236</v>
      </c>
      <c r="D95" s="192" t="s">
        <v>189</v>
      </c>
      <c r="E95" s="193" t="s">
        <v>3431</v>
      </c>
      <c r="F95" s="194" t="s">
        <v>3432</v>
      </c>
      <c r="G95" s="195" t="s">
        <v>1014</v>
      </c>
      <c r="H95" s="196">
        <v>1</v>
      </c>
      <c r="I95" s="197"/>
      <c r="J95" s="198">
        <f t="shared" si="0"/>
        <v>0</v>
      </c>
      <c r="K95" s="194" t="s">
        <v>193</v>
      </c>
      <c r="L95" s="61"/>
      <c r="M95" s="199" t="s">
        <v>21</v>
      </c>
      <c r="N95" s="200" t="s">
        <v>48</v>
      </c>
      <c r="O95" s="42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4" t="s">
        <v>1009</v>
      </c>
      <c r="AT95" s="24" t="s">
        <v>189</v>
      </c>
      <c r="AU95" s="24" t="s">
        <v>87</v>
      </c>
      <c r="AY95" s="24" t="s">
        <v>187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4" t="s">
        <v>85</v>
      </c>
      <c r="BK95" s="203">
        <f t="shared" si="9"/>
        <v>0</v>
      </c>
      <c r="BL95" s="24" t="s">
        <v>1009</v>
      </c>
      <c r="BM95" s="24" t="s">
        <v>3433</v>
      </c>
    </row>
    <row r="96" spans="2:65" s="1" customFormat="1" ht="25.5" customHeight="1">
      <c r="B96" s="41"/>
      <c r="C96" s="192" t="s">
        <v>240</v>
      </c>
      <c r="D96" s="192" t="s">
        <v>189</v>
      </c>
      <c r="E96" s="193" t="s">
        <v>3434</v>
      </c>
      <c r="F96" s="194" t="s">
        <v>3435</v>
      </c>
      <c r="G96" s="195" t="s">
        <v>1014</v>
      </c>
      <c r="H96" s="196">
        <v>1</v>
      </c>
      <c r="I96" s="197"/>
      <c r="J96" s="198">
        <f t="shared" si="0"/>
        <v>0</v>
      </c>
      <c r="K96" s="194" t="s">
        <v>193</v>
      </c>
      <c r="L96" s="61"/>
      <c r="M96" s="199" t="s">
        <v>21</v>
      </c>
      <c r="N96" s="200" t="s">
        <v>48</v>
      </c>
      <c r="O96" s="42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4" t="s">
        <v>1009</v>
      </c>
      <c r="AT96" s="24" t="s">
        <v>189</v>
      </c>
      <c r="AU96" s="24" t="s">
        <v>87</v>
      </c>
      <c r="AY96" s="24" t="s">
        <v>187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4" t="s">
        <v>85</v>
      </c>
      <c r="BK96" s="203">
        <f t="shared" si="9"/>
        <v>0</v>
      </c>
      <c r="BL96" s="24" t="s">
        <v>1009</v>
      </c>
      <c r="BM96" s="24" t="s">
        <v>3436</v>
      </c>
    </row>
    <row r="97" spans="2:65" s="10" customFormat="1" ht="29.85" customHeight="1">
      <c r="B97" s="176"/>
      <c r="C97" s="177"/>
      <c r="D97" s="178" t="s">
        <v>76</v>
      </c>
      <c r="E97" s="190" t="s">
        <v>3437</v>
      </c>
      <c r="F97" s="190" t="s">
        <v>3438</v>
      </c>
      <c r="G97" s="177"/>
      <c r="H97" s="177"/>
      <c r="I97" s="180"/>
      <c r="J97" s="191">
        <f>BK97</f>
        <v>0</v>
      </c>
      <c r="K97" s="177"/>
      <c r="L97" s="182"/>
      <c r="M97" s="183"/>
      <c r="N97" s="184"/>
      <c r="O97" s="184"/>
      <c r="P97" s="185">
        <f>SUM(P98:P101)</f>
        <v>0</v>
      </c>
      <c r="Q97" s="184"/>
      <c r="R97" s="185">
        <f>SUM(R98:R101)</f>
        <v>0</v>
      </c>
      <c r="S97" s="184"/>
      <c r="T97" s="186">
        <f>SUM(T98:T101)</f>
        <v>0</v>
      </c>
      <c r="AR97" s="187" t="s">
        <v>207</v>
      </c>
      <c r="AT97" s="188" t="s">
        <v>76</v>
      </c>
      <c r="AU97" s="188" t="s">
        <v>85</v>
      </c>
      <c r="AY97" s="187" t="s">
        <v>187</v>
      </c>
      <c r="BK97" s="189">
        <f>SUM(BK98:BK101)</f>
        <v>0</v>
      </c>
    </row>
    <row r="98" spans="2:65" s="1" customFormat="1" ht="16.5" customHeight="1">
      <c r="B98" s="41"/>
      <c r="C98" s="192" t="s">
        <v>244</v>
      </c>
      <c r="D98" s="192" t="s">
        <v>189</v>
      </c>
      <c r="E98" s="193" t="s">
        <v>3439</v>
      </c>
      <c r="F98" s="194" t="s">
        <v>3440</v>
      </c>
      <c r="G98" s="195" t="s">
        <v>3441</v>
      </c>
      <c r="H98" s="265"/>
      <c r="I98" s="197"/>
      <c r="J98" s="198">
        <f>ROUND(I98*H98,2)</f>
        <v>0</v>
      </c>
      <c r="K98" s="194" t="s">
        <v>193</v>
      </c>
      <c r="L98" s="61"/>
      <c r="M98" s="199" t="s">
        <v>21</v>
      </c>
      <c r="N98" s="200" t="s">
        <v>48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1009</v>
      </c>
      <c r="AT98" s="24" t="s">
        <v>189</v>
      </c>
      <c r="AU98" s="24" t="s">
        <v>87</v>
      </c>
      <c r="AY98" s="24" t="s">
        <v>187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85</v>
      </c>
      <c r="BK98" s="203">
        <f>ROUND(I98*H98,2)</f>
        <v>0</v>
      </c>
      <c r="BL98" s="24" t="s">
        <v>1009</v>
      </c>
      <c r="BM98" s="24" t="s">
        <v>3442</v>
      </c>
    </row>
    <row r="99" spans="2:65" s="1" customFormat="1" ht="16.5" customHeight="1">
      <c r="B99" s="41"/>
      <c r="C99" s="192" t="s">
        <v>249</v>
      </c>
      <c r="D99" s="192" t="s">
        <v>189</v>
      </c>
      <c r="E99" s="193" t="s">
        <v>3443</v>
      </c>
      <c r="F99" s="194" t="s">
        <v>3444</v>
      </c>
      <c r="G99" s="195" t="s">
        <v>1014</v>
      </c>
      <c r="H99" s="196">
        <v>1</v>
      </c>
      <c r="I99" s="197"/>
      <c r="J99" s="198">
        <f>ROUND(I99*H99,2)</f>
        <v>0</v>
      </c>
      <c r="K99" s="194" t="s">
        <v>193</v>
      </c>
      <c r="L99" s="61"/>
      <c r="M99" s="199" t="s">
        <v>21</v>
      </c>
      <c r="N99" s="200" t="s">
        <v>48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1009</v>
      </c>
      <c r="AT99" s="24" t="s">
        <v>189</v>
      </c>
      <c r="AU99" s="24" t="s">
        <v>87</v>
      </c>
      <c r="AY99" s="24" t="s">
        <v>187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85</v>
      </c>
      <c r="BK99" s="203">
        <f>ROUND(I99*H99,2)</f>
        <v>0</v>
      </c>
      <c r="BL99" s="24" t="s">
        <v>1009</v>
      </c>
      <c r="BM99" s="24" t="s">
        <v>3445</v>
      </c>
    </row>
    <row r="100" spans="2:65" s="1" customFormat="1" ht="25.5" customHeight="1">
      <c r="B100" s="41"/>
      <c r="C100" s="192" t="s">
        <v>10</v>
      </c>
      <c r="D100" s="192" t="s">
        <v>189</v>
      </c>
      <c r="E100" s="193" t="s">
        <v>3446</v>
      </c>
      <c r="F100" s="194" t="s">
        <v>3447</v>
      </c>
      <c r="G100" s="195" t="s">
        <v>3448</v>
      </c>
      <c r="H100" s="196">
        <v>210</v>
      </c>
      <c r="I100" s="197"/>
      <c r="J100" s="198">
        <f>ROUND(I100*H100,2)</f>
        <v>0</v>
      </c>
      <c r="K100" s="194" t="s">
        <v>193</v>
      </c>
      <c r="L100" s="61"/>
      <c r="M100" s="199" t="s">
        <v>21</v>
      </c>
      <c r="N100" s="200" t="s">
        <v>48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1009</v>
      </c>
      <c r="AT100" s="24" t="s">
        <v>189</v>
      </c>
      <c r="AU100" s="24" t="s">
        <v>87</v>
      </c>
      <c r="AY100" s="24" t="s">
        <v>187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85</v>
      </c>
      <c r="BK100" s="203">
        <f>ROUND(I100*H100,2)</f>
        <v>0</v>
      </c>
      <c r="BL100" s="24" t="s">
        <v>1009</v>
      </c>
      <c r="BM100" s="24" t="s">
        <v>3449</v>
      </c>
    </row>
    <row r="101" spans="2:65" s="1" customFormat="1" ht="16.5" customHeight="1">
      <c r="B101" s="41"/>
      <c r="C101" s="192" t="s">
        <v>259</v>
      </c>
      <c r="D101" s="192" t="s">
        <v>189</v>
      </c>
      <c r="E101" s="193" t="s">
        <v>3450</v>
      </c>
      <c r="F101" s="194" t="s">
        <v>3451</v>
      </c>
      <c r="G101" s="195" t="s">
        <v>1014</v>
      </c>
      <c r="H101" s="196">
        <v>1</v>
      </c>
      <c r="I101" s="197"/>
      <c r="J101" s="198">
        <f>ROUND(I101*H101,2)</f>
        <v>0</v>
      </c>
      <c r="K101" s="194" t="s">
        <v>193</v>
      </c>
      <c r="L101" s="61"/>
      <c r="M101" s="199" t="s">
        <v>21</v>
      </c>
      <c r="N101" s="200" t="s">
        <v>48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1009</v>
      </c>
      <c r="AT101" s="24" t="s">
        <v>189</v>
      </c>
      <c r="AU101" s="24" t="s">
        <v>87</v>
      </c>
      <c r="AY101" s="24" t="s">
        <v>187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85</v>
      </c>
      <c r="BK101" s="203">
        <f>ROUND(I101*H101,2)</f>
        <v>0</v>
      </c>
      <c r="BL101" s="24" t="s">
        <v>1009</v>
      </c>
      <c r="BM101" s="24" t="s">
        <v>3452</v>
      </c>
    </row>
    <row r="102" spans="2:65" s="10" customFormat="1" ht="29.85" customHeight="1">
      <c r="B102" s="176"/>
      <c r="C102" s="177"/>
      <c r="D102" s="178" t="s">
        <v>76</v>
      </c>
      <c r="E102" s="190" t="s">
        <v>3453</v>
      </c>
      <c r="F102" s="190" t="s">
        <v>3454</v>
      </c>
      <c r="G102" s="177"/>
      <c r="H102" s="177"/>
      <c r="I102" s="180"/>
      <c r="J102" s="191">
        <f>BK102</f>
        <v>0</v>
      </c>
      <c r="K102" s="177"/>
      <c r="L102" s="182"/>
      <c r="M102" s="183"/>
      <c r="N102" s="184"/>
      <c r="O102" s="184"/>
      <c r="P102" s="185">
        <f>SUM(P103:P105)</f>
        <v>0</v>
      </c>
      <c r="Q102" s="184"/>
      <c r="R102" s="185">
        <f>SUM(R103:R105)</f>
        <v>0</v>
      </c>
      <c r="S102" s="184"/>
      <c r="T102" s="186">
        <f>SUM(T103:T105)</f>
        <v>0</v>
      </c>
      <c r="AR102" s="187" t="s">
        <v>207</v>
      </c>
      <c r="AT102" s="188" t="s">
        <v>76</v>
      </c>
      <c r="AU102" s="188" t="s">
        <v>85</v>
      </c>
      <c r="AY102" s="187" t="s">
        <v>187</v>
      </c>
      <c r="BK102" s="189">
        <f>SUM(BK103:BK105)</f>
        <v>0</v>
      </c>
    </row>
    <row r="103" spans="2:65" s="1" customFormat="1" ht="16.5" customHeight="1">
      <c r="B103" s="41"/>
      <c r="C103" s="192" t="s">
        <v>264</v>
      </c>
      <c r="D103" s="192" t="s">
        <v>189</v>
      </c>
      <c r="E103" s="193" t="s">
        <v>3455</v>
      </c>
      <c r="F103" s="194" t="s">
        <v>3456</v>
      </c>
      <c r="G103" s="195" t="s">
        <v>192</v>
      </c>
      <c r="H103" s="196">
        <v>2</v>
      </c>
      <c r="I103" s="197"/>
      <c r="J103" s="198">
        <f>ROUND(I103*H103,2)</f>
        <v>0</v>
      </c>
      <c r="K103" s="194" t="s">
        <v>193</v>
      </c>
      <c r="L103" s="61"/>
      <c r="M103" s="199" t="s">
        <v>21</v>
      </c>
      <c r="N103" s="200" t="s">
        <v>48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1009</v>
      </c>
      <c r="AT103" s="24" t="s">
        <v>189</v>
      </c>
      <c r="AU103" s="24" t="s">
        <v>87</v>
      </c>
      <c r="AY103" s="24" t="s">
        <v>187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85</v>
      </c>
      <c r="BK103" s="203">
        <f>ROUND(I103*H103,2)</f>
        <v>0</v>
      </c>
      <c r="BL103" s="24" t="s">
        <v>1009</v>
      </c>
      <c r="BM103" s="24" t="s">
        <v>3457</v>
      </c>
    </row>
    <row r="104" spans="2:65" s="1" customFormat="1" ht="25.5" customHeight="1">
      <c r="B104" s="41"/>
      <c r="C104" s="192" t="s">
        <v>269</v>
      </c>
      <c r="D104" s="192" t="s">
        <v>189</v>
      </c>
      <c r="E104" s="193" t="s">
        <v>3458</v>
      </c>
      <c r="F104" s="194" t="s">
        <v>3459</v>
      </c>
      <c r="G104" s="195" t="s">
        <v>1014</v>
      </c>
      <c r="H104" s="196">
        <v>1</v>
      </c>
      <c r="I104" s="197"/>
      <c r="J104" s="198">
        <f>ROUND(I104*H104,2)</f>
        <v>0</v>
      </c>
      <c r="K104" s="194" t="s">
        <v>193</v>
      </c>
      <c r="L104" s="61"/>
      <c r="M104" s="199" t="s">
        <v>21</v>
      </c>
      <c r="N104" s="200" t="s">
        <v>48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1009</v>
      </c>
      <c r="AT104" s="24" t="s">
        <v>189</v>
      </c>
      <c r="AU104" s="24" t="s">
        <v>87</v>
      </c>
      <c r="AY104" s="24" t="s">
        <v>187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85</v>
      </c>
      <c r="BK104" s="203">
        <f>ROUND(I104*H104,2)</f>
        <v>0</v>
      </c>
      <c r="BL104" s="24" t="s">
        <v>1009</v>
      </c>
      <c r="BM104" s="24" t="s">
        <v>3460</v>
      </c>
    </row>
    <row r="105" spans="2:65" s="1" customFormat="1" ht="25.5" customHeight="1">
      <c r="B105" s="41"/>
      <c r="C105" s="192" t="s">
        <v>274</v>
      </c>
      <c r="D105" s="192" t="s">
        <v>189</v>
      </c>
      <c r="E105" s="193" t="s">
        <v>3461</v>
      </c>
      <c r="F105" s="194" t="s">
        <v>3462</v>
      </c>
      <c r="G105" s="195" t="s">
        <v>1014</v>
      </c>
      <c r="H105" s="196">
        <v>1</v>
      </c>
      <c r="I105" s="197"/>
      <c r="J105" s="198">
        <f>ROUND(I105*H105,2)</f>
        <v>0</v>
      </c>
      <c r="K105" s="194" t="s">
        <v>193</v>
      </c>
      <c r="L105" s="61"/>
      <c r="M105" s="199" t="s">
        <v>21</v>
      </c>
      <c r="N105" s="200" t="s">
        <v>48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1009</v>
      </c>
      <c r="AT105" s="24" t="s">
        <v>189</v>
      </c>
      <c r="AU105" s="24" t="s">
        <v>87</v>
      </c>
      <c r="AY105" s="24" t="s">
        <v>187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85</v>
      </c>
      <c r="BK105" s="203">
        <f>ROUND(I105*H105,2)</f>
        <v>0</v>
      </c>
      <c r="BL105" s="24" t="s">
        <v>1009</v>
      </c>
      <c r="BM105" s="24" t="s">
        <v>3463</v>
      </c>
    </row>
    <row r="106" spans="2:65" s="10" customFormat="1" ht="29.85" customHeight="1">
      <c r="B106" s="176"/>
      <c r="C106" s="177"/>
      <c r="D106" s="178" t="s">
        <v>76</v>
      </c>
      <c r="E106" s="190" t="s">
        <v>3464</v>
      </c>
      <c r="F106" s="190" t="s">
        <v>3465</v>
      </c>
      <c r="G106" s="177"/>
      <c r="H106" s="177"/>
      <c r="I106" s="180"/>
      <c r="J106" s="191">
        <f>BK106</f>
        <v>0</v>
      </c>
      <c r="K106" s="177"/>
      <c r="L106" s="182"/>
      <c r="M106" s="183"/>
      <c r="N106" s="184"/>
      <c r="O106" s="184"/>
      <c r="P106" s="185">
        <f>P107</f>
        <v>0</v>
      </c>
      <c r="Q106" s="184"/>
      <c r="R106" s="185">
        <f>R107</f>
        <v>0</v>
      </c>
      <c r="S106" s="184"/>
      <c r="T106" s="186">
        <f>T107</f>
        <v>0</v>
      </c>
      <c r="AR106" s="187" t="s">
        <v>207</v>
      </c>
      <c r="AT106" s="188" t="s">
        <v>76</v>
      </c>
      <c r="AU106" s="188" t="s">
        <v>85</v>
      </c>
      <c r="AY106" s="187" t="s">
        <v>187</v>
      </c>
      <c r="BK106" s="189">
        <f>BK107</f>
        <v>0</v>
      </c>
    </row>
    <row r="107" spans="2:65" s="1" customFormat="1" ht="16.5" customHeight="1">
      <c r="B107" s="41"/>
      <c r="C107" s="192" t="s">
        <v>279</v>
      </c>
      <c r="D107" s="192" t="s">
        <v>189</v>
      </c>
      <c r="E107" s="193" t="s">
        <v>3466</v>
      </c>
      <c r="F107" s="194" t="s">
        <v>3467</v>
      </c>
      <c r="G107" s="195" t="s">
        <v>3441</v>
      </c>
      <c r="H107" s="265"/>
      <c r="I107" s="197"/>
      <c r="J107" s="198">
        <f>ROUND(I107*H107,2)</f>
        <v>0</v>
      </c>
      <c r="K107" s="194" t="s">
        <v>193</v>
      </c>
      <c r="L107" s="61"/>
      <c r="M107" s="199" t="s">
        <v>21</v>
      </c>
      <c r="N107" s="200" t="s">
        <v>48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1009</v>
      </c>
      <c r="AT107" s="24" t="s">
        <v>189</v>
      </c>
      <c r="AU107" s="24" t="s">
        <v>87</v>
      </c>
      <c r="AY107" s="24" t="s">
        <v>187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85</v>
      </c>
      <c r="BK107" s="203">
        <f>ROUND(I107*H107,2)</f>
        <v>0</v>
      </c>
      <c r="BL107" s="24" t="s">
        <v>1009</v>
      </c>
      <c r="BM107" s="24" t="s">
        <v>3468</v>
      </c>
    </row>
    <row r="108" spans="2:65" s="10" customFormat="1" ht="29.85" customHeight="1">
      <c r="B108" s="176"/>
      <c r="C108" s="177"/>
      <c r="D108" s="178" t="s">
        <v>76</v>
      </c>
      <c r="E108" s="190" t="s">
        <v>3469</v>
      </c>
      <c r="F108" s="190" t="s">
        <v>3470</v>
      </c>
      <c r="G108" s="177"/>
      <c r="H108" s="177"/>
      <c r="I108" s="180"/>
      <c r="J108" s="191">
        <f>BK108</f>
        <v>0</v>
      </c>
      <c r="K108" s="177"/>
      <c r="L108" s="182"/>
      <c r="M108" s="183"/>
      <c r="N108" s="184"/>
      <c r="O108" s="184"/>
      <c r="P108" s="185">
        <f>P109</f>
        <v>0</v>
      </c>
      <c r="Q108" s="184"/>
      <c r="R108" s="185">
        <f>R109</f>
        <v>0</v>
      </c>
      <c r="S108" s="184"/>
      <c r="T108" s="186">
        <f>T109</f>
        <v>0</v>
      </c>
      <c r="AR108" s="187" t="s">
        <v>207</v>
      </c>
      <c r="AT108" s="188" t="s">
        <v>76</v>
      </c>
      <c r="AU108" s="188" t="s">
        <v>85</v>
      </c>
      <c r="AY108" s="187" t="s">
        <v>187</v>
      </c>
      <c r="BK108" s="189">
        <f>BK109</f>
        <v>0</v>
      </c>
    </row>
    <row r="109" spans="2:65" s="1" customFormat="1" ht="16.5" customHeight="1">
      <c r="B109" s="41"/>
      <c r="C109" s="192" t="s">
        <v>9</v>
      </c>
      <c r="D109" s="192" t="s">
        <v>189</v>
      </c>
      <c r="E109" s="193" t="s">
        <v>3471</v>
      </c>
      <c r="F109" s="194" t="s">
        <v>3472</v>
      </c>
      <c r="G109" s="195" t="s">
        <v>3441</v>
      </c>
      <c r="H109" s="265"/>
      <c r="I109" s="197"/>
      <c r="J109" s="198">
        <f>ROUND(I109*H109,2)</f>
        <v>0</v>
      </c>
      <c r="K109" s="194" t="s">
        <v>193</v>
      </c>
      <c r="L109" s="61"/>
      <c r="M109" s="199" t="s">
        <v>21</v>
      </c>
      <c r="N109" s="216" t="s">
        <v>48</v>
      </c>
      <c r="O109" s="217"/>
      <c r="P109" s="218">
        <f>O109*H109</f>
        <v>0</v>
      </c>
      <c r="Q109" s="218">
        <v>0</v>
      </c>
      <c r="R109" s="218">
        <f>Q109*H109</f>
        <v>0</v>
      </c>
      <c r="S109" s="218">
        <v>0</v>
      </c>
      <c r="T109" s="219">
        <f>S109*H109</f>
        <v>0</v>
      </c>
      <c r="AR109" s="24" t="s">
        <v>1009</v>
      </c>
      <c r="AT109" s="24" t="s">
        <v>189</v>
      </c>
      <c r="AU109" s="24" t="s">
        <v>87</v>
      </c>
      <c r="AY109" s="24" t="s">
        <v>187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85</v>
      </c>
      <c r="BK109" s="203">
        <f>ROUND(I109*H109,2)</f>
        <v>0</v>
      </c>
      <c r="BL109" s="24" t="s">
        <v>1009</v>
      </c>
      <c r="BM109" s="24" t="s">
        <v>3473</v>
      </c>
    </row>
    <row r="110" spans="2:65" s="1" customFormat="1" ht="6.95" customHeight="1">
      <c r="B110" s="56"/>
      <c r="C110" s="57"/>
      <c r="D110" s="57"/>
      <c r="E110" s="57"/>
      <c r="F110" s="57"/>
      <c r="G110" s="57"/>
      <c r="H110" s="57"/>
      <c r="I110" s="139"/>
      <c r="J110" s="57"/>
      <c r="K110" s="57"/>
      <c r="L110" s="61"/>
    </row>
  </sheetData>
  <sheetProtection algorithmName="SHA-512" hashValue="FH4jiRlK+Wo8wAVbMbUc7vpbIAiFSzBbbM2Q0w2VjuqzLFwSl6xrXaRJssJLemxGAgbxkzIIi/V2CkJNzsi4Fg==" saltValue="U0WEHmcYwFeN1eeFf9kvsJqznoJEG1W/w3DcD7oR4OFKf6lYn43iWylI8FWH7pP43d2iXRqX2L0DTqfMUrWJIQ==" spinCount="100000" sheet="1" objects="1" scenarios="1" formatColumns="0" formatRows="0" autoFilter="0"/>
  <autoFilter ref="C81:K109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150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3474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ROUND(SUM(BE78:BE102), 2)</f>
        <v>0</v>
      </c>
      <c r="G30" s="42"/>
      <c r="H30" s="42"/>
      <c r="I30" s="131">
        <v>0.21</v>
      </c>
      <c r="J30" s="130">
        <f>ROUND(ROUND((SUM(BE78:BE102)),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ROUND(SUM(BF78:BF102), 2)</f>
        <v>0</v>
      </c>
      <c r="G31" s="42"/>
      <c r="H31" s="42"/>
      <c r="I31" s="131">
        <v>0.15</v>
      </c>
      <c r="J31" s="130">
        <f>ROUND(ROUND((SUM(BF78:BF102)),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ROUND(SUM(BG78:BG102),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ROUND(SUM(BH78:BH102),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ROUND(SUM(BI78:BI102),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___902 - Ochrana pláně přes zimní období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164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47" s="8" customFormat="1" ht="19.899999999999999" customHeight="1">
      <c r="B58" s="156"/>
      <c r="C58" s="157"/>
      <c r="D58" s="158" t="s">
        <v>3475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47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47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47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63" s="1" customFormat="1" ht="36.950000000000003" customHeight="1">
      <c r="B65" s="41"/>
      <c r="C65" s="62" t="s">
        <v>171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63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63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63" s="1" customFormat="1" ht="16.5" customHeight="1">
      <c r="B68" s="41"/>
      <c r="C68" s="63"/>
      <c r="D68" s="63"/>
      <c r="E68" s="387" t="str">
        <f>E7</f>
        <v>Sdružené parkoviště Jankovcova, Praha 7</v>
      </c>
      <c r="F68" s="388"/>
      <c r="G68" s="388"/>
      <c r="H68" s="388"/>
      <c r="I68" s="163"/>
      <c r="J68" s="63"/>
      <c r="K68" s="63"/>
      <c r="L68" s="61"/>
    </row>
    <row r="69" spans="2:63" s="1" customFormat="1" ht="14.45" customHeight="1">
      <c r="B69" s="41"/>
      <c r="C69" s="65" t="s">
        <v>157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63" s="1" customFormat="1" ht="17.25" customHeight="1">
      <c r="B70" s="41"/>
      <c r="C70" s="63"/>
      <c r="D70" s="63"/>
      <c r="E70" s="362" t="str">
        <f>E9</f>
        <v>___902 - Ochrana pláně přes zimní období</v>
      </c>
      <c r="F70" s="389"/>
      <c r="G70" s="389"/>
      <c r="H70" s="389"/>
      <c r="I70" s="163"/>
      <c r="J70" s="63"/>
      <c r="K70" s="63"/>
      <c r="L70" s="61"/>
    </row>
    <row r="71" spans="2:63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63" s="1" customFormat="1" ht="18" customHeight="1">
      <c r="B72" s="41"/>
      <c r="C72" s="65" t="s">
        <v>24</v>
      </c>
      <c r="D72" s="63"/>
      <c r="E72" s="63"/>
      <c r="F72" s="164" t="str">
        <f>F12</f>
        <v>Praha 7</v>
      </c>
      <c r="G72" s="63"/>
      <c r="H72" s="63"/>
      <c r="I72" s="165" t="s">
        <v>26</v>
      </c>
      <c r="J72" s="73" t="str">
        <f>IF(J12="","",J12)</f>
        <v>19. 3. 2018</v>
      </c>
      <c r="K72" s="63"/>
      <c r="L72" s="61"/>
    </row>
    <row r="73" spans="2:63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63" s="1" customFormat="1">
      <c r="B74" s="41"/>
      <c r="C74" s="65" t="s">
        <v>28</v>
      </c>
      <c r="D74" s="63"/>
      <c r="E74" s="63"/>
      <c r="F74" s="164" t="str">
        <f>E15</f>
        <v>Technická správa komunikací hl. m. Prahy, a.s.</v>
      </c>
      <c r="G74" s="63"/>
      <c r="H74" s="63"/>
      <c r="I74" s="165" t="s">
        <v>36</v>
      </c>
      <c r="J74" s="164" t="str">
        <f>E21</f>
        <v>Sinpps s.r.o.</v>
      </c>
      <c r="K74" s="63"/>
      <c r="L74" s="61"/>
    </row>
    <row r="75" spans="2:63" s="1" customFormat="1" ht="14.45" customHeight="1">
      <c r="B75" s="41"/>
      <c r="C75" s="65" t="s">
        <v>34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63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63" s="9" customFormat="1" ht="29.25" customHeight="1">
      <c r="B77" s="166"/>
      <c r="C77" s="167" t="s">
        <v>172</v>
      </c>
      <c r="D77" s="168" t="s">
        <v>62</v>
      </c>
      <c r="E77" s="168" t="s">
        <v>58</v>
      </c>
      <c r="F77" s="168" t="s">
        <v>173</v>
      </c>
      <c r="G77" s="168" t="s">
        <v>174</v>
      </c>
      <c r="H77" s="168" t="s">
        <v>175</v>
      </c>
      <c r="I77" s="169" t="s">
        <v>176</v>
      </c>
      <c r="J77" s="168" t="s">
        <v>161</v>
      </c>
      <c r="K77" s="170" t="s">
        <v>177</v>
      </c>
      <c r="L77" s="171"/>
      <c r="M77" s="81" t="s">
        <v>178</v>
      </c>
      <c r="N77" s="82" t="s">
        <v>47</v>
      </c>
      <c r="O77" s="82" t="s">
        <v>179</v>
      </c>
      <c r="P77" s="82" t="s">
        <v>180</v>
      </c>
      <c r="Q77" s="82" t="s">
        <v>181</v>
      </c>
      <c r="R77" s="82" t="s">
        <v>182</v>
      </c>
      <c r="S77" s="82" t="s">
        <v>183</v>
      </c>
      <c r="T77" s="83" t="s">
        <v>184</v>
      </c>
    </row>
    <row r="78" spans="2:63" s="1" customFormat="1" ht="29.25" customHeight="1">
      <c r="B78" s="41"/>
      <c r="C78" s="87" t="s">
        <v>162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</f>
        <v>0</v>
      </c>
      <c r="Q78" s="85"/>
      <c r="R78" s="173">
        <f>R79</f>
        <v>0</v>
      </c>
      <c r="S78" s="85"/>
      <c r="T78" s="174">
        <f>T79</f>
        <v>0</v>
      </c>
      <c r="AT78" s="24" t="s">
        <v>76</v>
      </c>
      <c r="AU78" s="24" t="s">
        <v>163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76</v>
      </c>
      <c r="E79" s="179" t="s">
        <v>185</v>
      </c>
      <c r="F79" s="179" t="s">
        <v>186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85</v>
      </c>
      <c r="AT79" s="188" t="s">
        <v>76</v>
      </c>
      <c r="AU79" s="188" t="s">
        <v>77</v>
      </c>
      <c r="AY79" s="187" t="s">
        <v>187</v>
      </c>
      <c r="BK79" s="189">
        <f>BK80</f>
        <v>0</v>
      </c>
    </row>
    <row r="80" spans="2:63" s="10" customFormat="1" ht="19.899999999999999" customHeight="1">
      <c r="B80" s="176"/>
      <c r="C80" s="177"/>
      <c r="D80" s="178" t="s">
        <v>76</v>
      </c>
      <c r="E80" s="190" t="s">
        <v>85</v>
      </c>
      <c r="F80" s="190" t="s">
        <v>3476</v>
      </c>
      <c r="G80" s="177"/>
      <c r="H80" s="177"/>
      <c r="I80" s="180"/>
      <c r="J80" s="191">
        <f>BK80</f>
        <v>0</v>
      </c>
      <c r="K80" s="177"/>
      <c r="L80" s="182"/>
      <c r="M80" s="183"/>
      <c r="N80" s="184"/>
      <c r="O80" s="184"/>
      <c r="P80" s="185">
        <f>SUM(P81:P102)</f>
        <v>0</v>
      </c>
      <c r="Q80" s="184"/>
      <c r="R80" s="185">
        <f>SUM(R81:R102)</f>
        <v>0</v>
      </c>
      <c r="S80" s="184"/>
      <c r="T80" s="186">
        <f>SUM(T81:T102)</f>
        <v>0</v>
      </c>
      <c r="AR80" s="187" t="s">
        <v>85</v>
      </c>
      <c r="AT80" s="188" t="s">
        <v>76</v>
      </c>
      <c r="AU80" s="188" t="s">
        <v>85</v>
      </c>
      <c r="AY80" s="187" t="s">
        <v>187</v>
      </c>
      <c r="BK80" s="189">
        <f>SUM(BK81:BK102)</f>
        <v>0</v>
      </c>
    </row>
    <row r="81" spans="2:65" s="1" customFormat="1" ht="38.25" customHeight="1">
      <c r="B81" s="41"/>
      <c r="C81" s="192" t="s">
        <v>85</v>
      </c>
      <c r="D81" s="192" t="s">
        <v>189</v>
      </c>
      <c r="E81" s="193" t="s">
        <v>3477</v>
      </c>
      <c r="F81" s="194" t="s">
        <v>3478</v>
      </c>
      <c r="G81" s="195" t="s">
        <v>233</v>
      </c>
      <c r="H81" s="196">
        <v>560.07500000000005</v>
      </c>
      <c r="I81" s="197"/>
      <c r="J81" s="198">
        <f>ROUND(I81*H81,2)</f>
        <v>0</v>
      </c>
      <c r="K81" s="194" t="s">
        <v>193</v>
      </c>
      <c r="L81" s="61"/>
      <c r="M81" s="199" t="s">
        <v>21</v>
      </c>
      <c r="N81" s="200" t="s">
        <v>48</v>
      </c>
      <c r="O81" s="42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4" t="s">
        <v>194</v>
      </c>
      <c r="AT81" s="24" t="s">
        <v>189</v>
      </c>
      <c r="AU81" s="24" t="s">
        <v>87</v>
      </c>
      <c r="AY81" s="24" t="s">
        <v>187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4" t="s">
        <v>85</v>
      </c>
      <c r="BK81" s="203">
        <f>ROUND(I81*H81,2)</f>
        <v>0</v>
      </c>
      <c r="BL81" s="24" t="s">
        <v>194</v>
      </c>
      <c r="BM81" s="24" t="s">
        <v>3479</v>
      </c>
    </row>
    <row r="82" spans="2:65" s="12" customFormat="1" ht="13.5">
      <c r="B82" s="230"/>
      <c r="C82" s="231"/>
      <c r="D82" s="206" t="s">
        <v>223</v>
      </c>
      <c r="E82" s="232" t="s">
        <v>21</v>
      </c>
      <c r="F82" s="233" t="s">
        <v>3480</v>
      </c>
      <c r="G82" s="231"/>
      <c r="H82" s="232" t="s">
        <v>21</v>
      </c>
      <c r="I82" s="234"/>
      <c r="J82" s="231"/>
      <c r="K82" s="231"/>
      <c r="L82" s="235"/>
      <c r="M82" s="236"/>
      <c r="N82" s="237"/>
      <c r="O82" s="237"/>
      <c r="P82" s="237"/>
      <c r="Q82" s="237"/>
      <c r="R82" s="237"/>
      <c r="S82" s="237"/>
      <c r="T82" s="238"/>
      <c r="AT82" s="239" t="s">
        <v>223</v>
      </c>
      <c r="AU82" s="239" t="s">
        <v>87</v>
      </c>
      <c r="AV82" s="12" t="s">
        <v>85</v>
      </c>
      <c r="AW82" s="12" t="s">
        <v>40</v>
      </c>
      <c r="AX82" s="12" t="s">
        <v>77</v>
      </c>
      <c r="AY82" s="239" t="s">
        <v>187</v>
      </c>
    </row>
    <row r="83" spans="2:65" s="11" customFormat="1" ht="13.5">
      <c r="B83" s="204"/>
      <c r="C83" s="205"/>
      <c r="D83" s="206" t="s">
        <v>223</v>
      </c>
      <c r="E83" s="207" t="s">
        <v>21</v>
      </c>
      <c r="F83" s="208" t="s">
        <v>3481</v>
      </c>
      <c r="G83" s="205"/>
      <c r="H83" s="209">
        <v>560.07500000000005</v>
      </c>
      <c r="I83" s="210"/>
      <c r="J83" s="205"/>
      <c r="K83" s="205"/>
      <c r="L83" s="211"/>
      <c r="M83" s="212"/>
      <c r="N83" s="213"/>
      <c r="O83" s="213"/>
      <c r="P83" s="213"/>
      <c r="Q83" s="213"/>
      <c r="R83" s="213"/>
      <c r="S83" s="213"/>
      <c r="T83" s="214"/>
      <c r="AT83" s="215" t="s">
        <v>223</v>
      </c>
      <c r="AU83" s="215" t="s">
        <v>87</v>
      </c>
      <c r="AV83" s="11" t="s">
        <v>87</v>
      </c>
      <c r="AW83" s="11" t="s">
        <v>40</v>
      </c>
      <c r="AX83" s="11" t="s">
        <v>85</v>
      </c>
      <c r="AY83" s="215" t="s">
        <v>187</v>
      </c>
    </row>
    <row r="84" spans="2:65" s="1" customFormat="1" ht="25.5" customHeight="1">
      <c r="B84" s="41"/>
      <c r="C84" s="192" t="s">
        <v>87</v>
      </c>
      <c r="D84" s="192" t="s">
        <v>189</v>
      </c>
      <c r="E84" s="193" t="s">
        <v>467</v>
      </c>
      <c r="F84" s="194" t="s">
        <v>3482</v>
      </c>
      <c r="G84" s="195" t="s">
        <v>233</v>
      </c>
      <c r="H84" s="196">
        <v>990.67499999999995</v>
      </c>
      <c r="I84" s="197"/>
      <c r="J84" s="198">
        <f>ROUND(I84*H84,2)</f>
        <v>0</v>
      </c>
      <c r="K84" s="194" t="s">
        <v>193</v>
      </c>
      <c r="L84" s="61"/>
      <c r="M84" s="199" t="s">
        <v>21</v>
      </c>
      <c r="N84" s="200" t="s">
        <v>48</v>
      </c>
      <c r="O84" s="42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194</v>
      </c>
      <c r="AT84" s="24" t="s">
        <v>189</v>
      </c>
      <c r="AU84" s="24" t="s">
        <v>87</v>
      </c>
      <c r="AY84" s="24" t="s">
        <v>187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85</v>
      </c>
      <c r="BK84" s="203">
        <f>ROUND(I84*H84,2)</f>
        <v>0</v>
      </c>
      <c r="BL84" s="24" t="s">
        <v>194</v>
      </c>
      <c r="BM84" s="24" t="s">
        <v>3483</v>
      </c>
    </row>
    <row r="85" spans="2:65" s="11" customFormat="1" ht="13.5">
      <c r="B85" s="204"/>
      <c r="C85" s="205"/>
      <c r="D85" s="206" t="s">
        <v>223</v>
      </c>
      <c r="E85" s="207" t="s">
        <v>21</v>
      </c>
      <c r="F85" s="208" t="s">
        <v>3484</v>
      </c>
      <c r="G85" s="205"/>
      <c r="H85" s="209">
        <v>990.67499999999995</v>
      </c>
      <c r="I85" s="210"/>
      <c r="J85" s="205"/>
      <c r="K85" s="205"/>
      <c r="L85" s="211"/>
      <c r="M85" s="212"/>
      <c r="N85" s="213"/>
      <c r="O85" s="213"/>
      <c r="P85" s="213"/>
      <c r="Q85" s="213"/>
      <c r="R85" s="213"/>
      <c r="S85" s="213"/>
      <c r="T85" s="214"/>
      <c r="AT85" s="215" t="s">
        <v>223</v>
      </c>
      <c r="AU85" s="215" t="s">
        <v>87</v>
      </c>
      <c r="AV85" s="11" t="s">
        <v>87</v>
      </c>
      <c r="AW85" s="11" t="s">
        <v>40</v>
      </c>
      <c r="AX85" s="11" t="s">
        <v>85</v>
      </c>
      <c r="AY85" s="215" t="s">
        <v>187</v>
      </c>
    </row>
    <row r="86" spans="2:65" s="1" customFormat="1" ht="38.25" customHeight="1">
      <c r="B86" s="41"/>
      <c r="C86" s="192" t="s">
        <v>199</v>
      </c>
      <c r="D86" s="192" t="s">
        <v>189</v>
      </c>
      <c r="E86" s="193" t="s">
        <v>471</v>
      </c>
      <c r="F86" s="194" t="s">
        <v>3485</v>
      </c>
      <c r="G86" s="195" t="s">
        <v>233</v>
      </c>
      <c r="H86" s="196">
        <v>19813.5</v>
      </c>
      <c r="I86" s="197"/>
      <c r="J86" s="198">
        <f>ROUND(I86*H86,2)</f>
        <v>0</v>
      </c>
      <c r="K86" s="194" t="s">
        <v>193</v>
      </c>
      <c r="L86" s="61"/>
      <c r="M86" s="199" t="s">
        <v>21</v>
      </c>
      <c r="N86" s="200" t="s">
        <v>48</v>
      </c>
      <c r="O86" s="42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194</v>
      </c>
      <c r="AT86" s="24" t="s">
        <v>189</v>
      </c>
      <c r="AU86" s="24" t="s">
        <v>87</v>
      </c>
      <c r="AY86" s="24" t="s">
        <v>187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85</v>
      </c>
      <c r="BK86" s="203">
        <f>ROUND(I86*H86,2)</f>
        <v>0</v>
      </c>
      <c r="BL86" s="24" t="s">
        <v>194</v>
      </c>
      <c r="BM86" s="24" t="s">
        <v>3486</v>
      </c>
    </row>
    <row r="87" spans="2:65" s="11" customFormat="1" ht="13.5">
      <c r="B87" s="204"/>
      <c r="C87" s="205"/>
      <c r="D87" s="206" t="s">
        <v>223</v>
      </c>
      <c r="E87" s="207" t="s">
        <v>21</v>
      </c>
      <c r="F87" s="208" t="s">
        <v>3487</v>
      </c>
      <c r="G87" s="205"/>
      <c r="H87" s="209">
        <v>19813.5</v>
      </c>
      <c r="I87" s="210"/>
      <c r="J87" s="205"/>
      <c r="K87" s="205"/>
      <c r="L87" s="211"/>
      <c r="M87" s="212"/>
      <c r="N87" s="213"/>
      <c r="O87" s="213"/>
      <c r="P87" s="213"/>
      <c r="Q87" s="213"/>
      <c r="R87" s="213"/>
      <c r="S87" s="213"/>
      <c r="T87" s="214"/>
      <c r="AT87" s="215" t="s">
        <v>223</v>
      </c>
      <c r="AU87" s="215" t="s">
        <v>87</v>
      </c>
      <c r="AV87" s="11" t="s">
        <v>87</v>
      </c>
      <c r="AW87" s="11" t="s">
        <v>40</v>
      </c>
      <c r="AX87" s="11" t="s">
        <v>85</v>
      </c>
      <c r="AY87" s="215" t="s">
        <v>187</v>
      </c>
    </row>
    <row r="88" spans="2:65" s="1" customFormat="1" ht="25.5" customHeight="1">
      <c r="B88" s="41"/>
      <c r="C88" s="192" t="s">
        <v>194</v>
      </c>
      <c r="D88" s="192" t="s">
        <v>189</v>
      </c>
      <c r="E88" s="193" t="s">
        <v>3488</v>
      </c>
      <c r="F88" s="194" t="s">
        <v>3489</v>
      </c>
      <c r="G88" s="195" t="s">
        <v>202</v>
      </c>
      <c r="H88" s="196">
        <v>2830.5</v>
      </c>
      <c r="I88" s="197"/>
      <c r="J88" s="198">
        <f>ROUND(I88*H88,2)</f>
        <v>0</v>
      </c>
      <c r="K88" s="194" t="s">
        <v>193</v>
      </c>
      <c r="L88" s="61"/>
      <c r="M88" s="199" t="s">
        <v>21</v>
      </c>
      <c r="N88" s="200" t="s">
        <v>48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194</v>
      </c>
      <c r="AT88" s="24" t="s">
        <v>189</v>
      </c>
      <c r="AU88" s="24" t="s">
        <v>87</v>
      </c>
      <c r="AY88" s="24" t="s">
        <v>187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85</v>
      </c>
      <c r="BK88" s="203">
        <f>ROUND(I88*H88,2)</f>
        <v>0</v>
      </c>
      <c r="BL88" s="24" t="s">
        <v>194</v>
      </c>
      <c r="BM88" s="24" t="s">
        <v>3490</v>
      </c>
    </row>
    <row r="89" spans="2:65" s="11" customFormat="1" ht="13.5">
      <c r="B89" s="204"/>
      <c r="C89" s="205"/>
      <c r="D89" s="206" t="s">
        <v>223</v>
      </c>
      <c r="E89" s="207" t="s">
        <v>21</v>
      </c>
      <c r="F89" s="208" t="s">
        <v>3491</v>
      </c>
      <c r="G89" s="205"/>
      <c r="H89" s="209">
        <v>2830.5</v>
      </c>
      <c r="I89" s="210"/>
      <c r="J89" s="205"/>
      <c r="K89" s="205"/>
      <c r="L89" s="211"/>
      <c r="M89" s="212"/>
      <c r="N89" s="213"/>
      <c r="O89" s="213"/>
      <c r="P89" s="213"/>
      <c r="Q89" s="213"/>
      <c r="R89" s="213"/>
      <c r="S89" s="213"/>
      <c r="T89" s="214"/>
      <c r="AT89" s="215" t="s">
        <v>223</v>
      </c>
      <c r="AU89" s="215" t="s">
        <v>87</v>
      </c>
      <c r="AV89" s="11" t="s">
        <v>87</v>
      </c>
      <c r="AW89" s="11" t="s">
        <v>40</v>
      </c>
      <c r="AX89" s="11" t="s">
        <v>85</v>
      </c>
      <c r="AY89" s="215" t="s">
        <v>187</v>
      </c>
    </row>
    <row r="90" spans="2:65" s="1" customFormat="1" ht="25.5" customHeight="1">
      <c r="B90" s="41"/>
      <c r="C90" s="192" t="s">
        <v>207</v>
      </c>
      <c r="D90" s="192" t="s">
        <v>189</v>
      </c>
      <c r="E90" s="193" t="s">
        <v>3492</v>
      </c>
      <c r="F90" s="194" t="s">
        <v>3493</v>
      </c>
      <c r="G90" s="195" t="s">
        <v>233</v>
      </c>
      <c r="H90" s="196">
        <v>990.67499999999995</v>
      </c>
      <c r="I90" s="197"/>
      <c r="J90" s="198">
        <f>ROUND(I90*H90,2)</f>
        <v>0</v>
      </c>
      <c r="K90" s="194" t="s">
        <v>193</v>
      </c>
      <c r="L90" s="61"/>
      <c r="M90" s="199" t="s">
        <v>21</v>
      </c>
      <c r="N90" s="200" t="s">
        <v>48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194</v>
      </c>
      <c r="AT90" s="24" t="s">
        <v>189</v>
      </c>
      <c r="AU90" s="24" t="s">
        <v>87</v>
      </c>
      <c r="AY90" s="24" t="s">
        <v>187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85</v>
      </c>
      <c r="BK90" s="203">
        <f>ROUND(I90*H90,2)</f>
        <v>0</v>
      </c>
      <c r="BL90" s="24" t="s">
        <v>194</v>
      </c>
      <c r="BM90" s="24" t="s">
        <v>3494</v>
      </c>
    </row>
    <row r="91" spans="2:65" s="11" customFormat="1" ht="13.5">
      <c r="B91" s="204"/>
      <c r="C91" s="205"/>
      <c r="D91" s="206" t="s">
        <v>223</v>
      </c>
      <c r="E91" s="207" t="s">
        <v>21</v>
      </c>
      <c r="F91" s="208" t="s">
        <v>3484</v>
      </c>
      <c r="G91" s="205"/>
      <c r="H91" s="209">
        <v>990.67499999999995</v>
      </c>
      <c r="I91" s="210"/>
      <c r="J91" s="205"/>
      <c r="K91" s="205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223</v>
      </c>
      <c r="AU91" s="215" t="s">
        <v>87</v>
      </c>
      <c r="AV91" s="11" t="s">
        <v>87</v>
      </c>
      <c r="AW91" s="11" t="s">
        <v>40</v>
      </c>
      <c r="AX91" s="11" t="s">
        <v>85</v>
      </c>
      <c r="AY91" s="215" t="s">
        <v>187</v>
      </c>
    </row>
    <row r="92" spans="2:65" s="1" customFormat="1" ht="25.5" customHeight="1">
      <c r="B92" s="41"/>
      <c r="C92" s="192" t="s">
        <v>211</v>
      </c>
      <c r="D92" s="192" t="s">
        <v>189</v>
      </c>
      <c r="E92" s="193" t="s">
        <v>455</v>
      </c>
      <c r="F92" s="194" t="s">
        <v>3495</v>
      </c>
      <c r="G92" s="195" t="s">
        <v>233</v>
      </c>
      <c r="H92" s="196">
        <v>990.67499999999995</v>
      </c>
      <c r="I92" s="197"/>
      <c r="J92" s="198">
        <f>ROUND(I92*H92,2)</f>
        <v>0</v>
      </c>
      <c r="K92" s="194" t="s">
        <v>193</v>
      </c>
      <c r="L92" s="61"/>
      <c r="M92" s="199" t="s">
        <v>21</v>
      </c>
      <c r="N92" s="200" t="s">
        <v>48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194</v>
      </c>
      <c r="AT92" s="24" t="s">
        <v>189</v>
      </c>
      <c r="AU92" s="24" t="s">
        <v>87</v>
      </c>
      <c r="AY92" s="24" t="s">
        <v>187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85</v>
      </c>
      <c r="BK92" s="203">
        <f>ROUND(I92*H92,2)</f>
        <v>0</v>
      </c>
      <c r="BL92" s="24" t="s">
        <v>194</v>
      </c>
      <c r="BM92" s="24" t="s">
        <v>3496</v>
      </c>
    </row>
    <row r="93" spans="2:65" s="11" customFormat="1" ht="13.5">
      <c r="B93" s="204"/>
      <c r="C93" s="205"/>
      <c r="D93" s="206" t="s">
        <v>223</v>
      </c>
      <c r="E93" s="207" t="s">
        <v>21</v>
      </c>
      <c r="F93" s="208" t="s">
        <v>3484</v>
      </c>
      <c r="G93" s="205"/>
      <c r="H93" s="209">
        <v>990.67499999999995</v>
      </c>
      <c r="I93" s="210"/>
      <c r="J93" s="205"/>
      <c r="K93" s="205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223</v>
      </c>
      <c r="AU93" s="215" t="s">
        <v>87</v>
      </c>
      <c r="AV93" s="11" t="s">
        <v>87</v>
      </c>
      <c r="AW93" s="11" t="s">
        <v>40</v>
      </c>
      <c r="AX93" s="11" t="s">
        <v>85</v>
      </c>
      <c r="AY93" s="215" t="s">
        <v>187</v>
      </c>
    </row>
    <row r="94" spans="2:65" s="1" customFormat="1" ht="25.5" customHeight="1">
      <c r="B94" s="41"/>
      <c r="C94" s="192" t="s">
        <v>215</v>
      </c>
      <c r="D94" s="192" t="s">
        <v>189</v>
      </c>
      <c r="E94" s="193" t="s">
        <v>534</v>
      </c>
      <c r="F94" s="194" t="s">
        <v>3497</v>
      </c>
      <c r="G94" s="195" t="s">
        <v>233</v>
      </c>
      <c r="H94" s="196">
        <v>990.67499999999995</v>
      </c>
      <c r="I94" s="197"/>
      <c r="J94" s="198">
        <f>ROUND(I94*H94,2)</f>
        <v>0</v>
      </c>
      <c r="K94" s="194" t="s">
        <v>193</v>
      </c>
      <c r="L94" s="61"/>
      <c r="M94" s="199" t="s">
        <v>21</v>
      </c>
      <c r="N94" s="200" t="s">
        <v>48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194</v>
      </c>
      <c r="AT94" s="24" t="s">
        <v>189</v>
      </c>
      <c r="AU94" s="24" t="s">
        <v>87</v>
      </c>
      <c r="AY94" s="24" t="s">
        <v>187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85</v>
      </c>
      <c r="BK94" s="203">
        <f>ROUND(I94*H94,2)</f>
        <v>0</v>
      </c>
      <c r="BL94" s="24" t="s">
        <v>194</v>
      </c>
      <c r="BM94" s="24" t="s">
        <v>3498</v>
      </c>
    </row>
    <row r="95" spans="2:65" s="11" customFormat="1" ht="13.5">
      <c r="B95" s="204"/>
      <c r="C95" s="205"/>
      <c r="D95" s="206" t="s">
        <v>223</v>
      </c>
      <c r="E95" s="207" t="s">
        <v>21</v>
      </c>
      <c r="F95" s="208" t="s">
        <v>3484</v>
      </c>
      <c r="G95" s="205"/>
      <c r="H95" s="209">
        <v>990.67499999999995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223</v>
      </c>
      <c r="AU95" s="215" t="s">
        <v>87</v>
      </c>
      <c r="AV95" s="11" t="s">
        <v>87</v>
      </c>
      <c r="AW95" s="11" t="s">
        <v>40</v>
      </c>
      <c r="AX95" s="11" t="s">
        <v>85</v>
      </c>
      <c r="AY95" s="215" t="s">
        <v>187</v>
      </c>
    </row>
    <row r="96" spans="2:65" s="1" customFormat="1" ht="38.25" customHeight="1">
      <c r="B96" s="41"/>
      <c r="C96" s="192" t="s">
        <v>219</v>
      </c>
      <c r="D96" s="192" t="s">
        <v>189</v>
      </c>
      <c r="E96" s="193" t="s">
        <v>538</v>
      </c>
      <c r="F96" s="194" t="s">
        <v>3499</v>
      </c>
      <c r="G96" s="195" t="s">
        <v>233</v>
      </c>
      <c r="H96" s="196">
        <v>19813.5</v>
      </c>
      <c r="I96" s="197"/>
      <c r="J96" s="198">
        <f>ROUND(I96*H96,2)</f>
        <v>0</v>
      </c>
      <c r="K96" s="194" t="s">
        <v>193</v>
      </c>
      <c r="L96" s="61"/>
      <c r="M96" s="199" t="s">
        <v>21</v>
      </c>
      <c r="N96" s="200" t="s">
        <v>48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194</v>
      </c>
      <c r="AT96" s="24" t="s">
        <v>189</v>
      </c>
      <c r="AU96" s="24" t="s">
        <v>87</v>
      </c>
      <c r="AY96" s="24" t="s">
        <v>187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85</v>
      </c>
      <c r="BK96" s="203">
        <f>ROUND(I96*H96,2)</f>
        <v>0</v>
      </c>
      <c r="BL96" s="24" t="s">
        <v>194</v>
      </c>
      <c r="BM96" s="24" t="s">
        <v>3500</v>
      </c>
    </row>
    <row r="97" spans="2:65" s="11" customFormat="1" ht="13.5">
      <c r="B97" s="204"/>
      <c r="C97" s="205"/>
      <c r="D97" s="206" t="s">
        <v>223</v>
      </c>
      <c r="E97" s="207" t="s">
        <v>21</v>
      </c>
      <c r="F97" s="208" t="s">
        <v>3487</v>
      </c>
      <c r="G97" s="205"/>
      <c r="H97" s="209">
        <v>19813.5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223</v>
      </c>
      <c r="AU97" s="215" t="s">
        <v>87</v>
      </c>
      <c r="AV97" s="11" t="s">
        <v>87</v>
      </c>
      <c r="AW97" s="11" t="s">
        <v>40</v>
      </c>
      <c r="AX97" s="11" t="s">
        <v>85</v>
      </c>
      <c r="AY97" s="215" t="s">
        <v>187</v>
      </c>
    </row>
    <row r="98" spans="2:65" s="1" customFormat="1" ht="38.25" customHeight="1">
      <c r="B98" s="41"/>
      <c r="C98" s="192" t="s">
        <v>225</v>
      </c>
      <c r="D98" s="192" t="s">
        <v>189</v>
      </c>
      <c r="E98" s="193" t="s">
        <v>359</v>
      </c>
      <c r="F98" s="194" t="s">
        <v>3501</v>
      </c>
      <c r="G98" s="195" t="s">
        <v>304</v>
      </c>
      <c r="H98" s="196">
        <v>1585.08</v>
      </c>
      <c r="I98" s="197"/>
      <c r="J98" s="198">
        <f>ROUND(I98*H98,2)</f>
        <v>0</v>
      </c>
      <c r="K98" s="194" t="s">
        <v>21</v>
      </c>
      <c r="L98" s="61"/>
      <c r="M98" s="199" t="s">
        <v>21</v>
      </c>
      <c r="N98" s="200" t="s">
        <v>48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194</v>
      </c>
      <c r="AT98" s="24" t="s">
        <v>189</v>
      </c>
      <c r="AU98" s="24" t="s">
        <v>87</v>
      </c>
      <c r="AY98" s="24" t="s">
        <v>187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85</v>
      </c>
      <c r="BK98" s="203">
        <f>ROUND(I98*H98,2)</f>
        <v>0</v>
      </c>
      <c r="BL98" s="24" t="s">
        <v>194</v>
      </c>
      <c r="BM98" s="24" t="s">
        <v>3502</v>
      </c>
    </row>
    <row r="99" spans="2:65" s="11" customFormat="1" ht="13.5">
      <c r="B99" s="204"/>
      <c r="C99" s="205"/>
      <c r="D99" s="206" t="s">
        <v>223</v>
      </c>
      <c r="E99" s="207" t="s">
        <v>21</v>
      </c>
      <c r="F99" s="208" t="s">
        <v>3503</v>
      </c>
      <c r="G99" s="205"/>
      <c r="H99" s="209">
        <v>1585.08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223</v>
      </c>
      <c r="AU99" s="215" t="s">
        <v>87</v>
      </c>
      <c r="AV99" s="11" t="s">
        <v>87</v>
      </c>
      <c r="AW99" s="11" t="s">
        <v>40</v>
      </c>
      <c r="AX99" s="11" t="s">
        <v>85</v>
      </c>
      <c r="AY99" s="215" t="s">
        <v>187</v>
      </c>
    </row>
    <row r="100" spans="2:65" s="1" customFormat="1" ht="25.5" customHeight="1">
      <c r="B100" s="41"/>
      <c r="C100" s="192" t="s">
        <v>230</v>
      </c>
      <c r="D100" s="192" t="s">
        <v>189</v>
      </c>
      <c r="E100" s="193" t="s">
        <v>503</v>
      </c>
      <c r="F100" s="194" t="s">
        <v>3504</v>
      </c>
      <c r="G100" s="195" t="s">
        <v>202</v>
      </c>
      <c r="H100" s="196">
        <v>2830.5</v>
      </c>
      <c r="I100" s="197"/>
      <c r="J100" s="198">
        <f>ROUND(I100*H100,2)</f>
        <v>0</v>
      </c>
      <c r="K100" s="194" t="s">
        <v>193</v>
      </c>
      <c r="L100" s="61"/>
      <c r="M100" s="199" t="s">
        <v>21</v>
      </c>
      <c r="N100" s="200" t="s">
        <v>48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194</v>
      </c>
      <c r="AT100" s="24" t="s">
        <v>189</v>
      </c>
      <c r="AU100" s="24" t="s">
        <v>87</v>
      </c>
      <c r="AY100" s="24" t="s">
        <v>187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85</v>
      </c>
      <c r="BK100" s="203">
        <f>ROUND(I100*H100,2)</f>
        <v>0</v>
      </c>
      <c r="BL100" s="24" t="s">
        <v>194</v>
      </c>
      <c r="BM100" s="24" t="s">
        <v>3505</v>
      </c>
    </row>
    <row r="101" spans="2:65" s="11" customFormat="1" ht="13.5">
      <c r="B101" s="204"/>
      <c r="C101" s="205"/>
      <c r="D101" s="206" t="s">
        <v>223</v>
      </c>
      <c r="E101" s="207" t="s">
        <v>21</v>
      </c>
      <c r="F101" s="208" t="s">
        <v>3491</v>
      </c>
      <c r="G101" s="205"/>
      <c r="H101" s="209">
        <v>2830.5</v>
      </c>
      <c r="I101" s="210"/>
      <c r="J101" s="205"/>
      <c r="K101" s="205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223</v>
      </c>
      <c r="AU101" s="215" t="s">
        <v>87</v>
      </c>
      <c r="AV101" s="11" t="s">
        <v>87</v>
      </c>
      <c r="AW101" s="11" t="s">
        <v>40</v>
      </c>
      <c r="AX101" s="11" t="s">
        <v>85</v>
      </c>
      <c r="AY101" s="215" t="s">
        <v>187</v>
      </c>
    </row>
    <row r="102" spans="2:65" s="1" customFormat="1" ht="25.5" customHeight="1">
      <c r="B102" s="41"/>
      <c r="C102" s="192" t="s">
        <v>236</v>
      </c>
      <c r="D102" s="192" t="s">
        <v>189</v>
      </c>
      <c r="E102" s="193" t="s">
        <v>988</v>
      </c>
      <c r="F102" s="194" t="s">
        <v>3506</v>
      </c>
      <c r="G102" s="195" t="s">
        <v>192</v>
      </c>
      <c r="H102" s="196">
        <v>6</v>
      </c>
      <c r="I102" s="197"/>
      <c r="J102" s="198">
        <f>ROUND(I102*H102,2)</f>
        <v>0</v>
      </c>
      <c r="K102" s="194" t="s">
        <v>21</v>
      </c>
      <c r="L102" s="61"/>
      <c r="M102" s="199" t="s">
        <v>21</v>
      </c>
      <c r="N102" s="216" t="s">
        <v>48</v>
      </c>
      <c r="O102" s="217"/>
      <c r="P102" s="218">
        <f>O102*H102</f>
        <v>0</v>
      </c>
      <c r="Q102" s="218">
        <v>0</v>
      </c>
      <c r="R102" s="218">
        <f>Q102*H102</f>
        <v>0</v>
      </c>
      <c r="S102" s="218">
        <v>0</v>
      </c>
      <c r="T102" s="219">
        <f>S102*H102</f>
        <v>0</v>
      </c>
      <c r="AR102" s="24" t="s">
        <v>256</v>
      </c>
      <c r="AT102" s="24" t="s">
        <v>189</v>
      </c>
      <c r="AU102" s="24" t="s">
        <v>87</v>
      </c>
      <c r="AY102" s="24" t="s">
        <v>187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85</v>
      </c>
      <c r="BK102" s="203">
        <f>ROUND(I102*H102,2)</f>
        <v>0</v>
      </c>
      <c r="BL102" s="24" t="s">
        <v>256</v>
      </c>
      <c r="BM102" s="24" t="s">
        <v>3507</v>
      </c>
    </row>
    <row r="103" spans="2:65" s="1" customFormat="1" ht="6.95" customHeight="1">
      <c r="B103" s="56"/>
      <c r="C103" s="57"/>
      <c r="D103" s="57"/>
      <c r="E103" s="57"/>
      <c r="F103" s="57"/>
      <c r="G103" s="57"/>
      <c r="H103" s="57"/>
      <c r="I103" s="139"/>
      <c r="J103" s="57"/>
      <c r="K103" s="57"/>
      <c r="L103" s="61"/>
    </row>
  </sheetData>
  <sheetProtection algorithmName="SHA-512" hashValue="6vLzvBxTa1Wy2DjesyfhKgg1K4ZFYRT8ak5gSGlxlqSOwby6IT3sMhk9fjNVWjC/bDEDX5bKIGMAHTjLBGsN+Q==" saltValue="umSDQjqXeir2/BWzm7fz+5app/0c34X9i5kbSMju90jFKo82ISia6ObZRXQ0z7rOnHDUFW3Dvw5V/xrI/IBtDg==" spinCount="100000" sheet="1" objects="1" scenarios="1" formatColumns="0" formatRows="0" autoFilter="0"/>
  <autoFilter ref="C77:K102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6" customWidth="1"/>
    <col min="2" max="2" width="1.6640625" style="266" customWidth="1"/>
    <col min="3" max="4" width="5" style="266" customWidth="1"/>
    <col min="5" max="5" width="11.6640625" style="266" customWidth="1"/>
    <col min="6" max="6" width="9.1640625" style="266" customWidth="1"/>
    <col min="7" max="7" width="5" style="266" customWidth="1"/>
    <col min="8" max="8" width="77.83203125" style="266" customWidth="1"/>
    <col min="9" max="10" width="20" style="266" customWidth="1"/>
    <col min="11" max="11" width="1.6640625" style="266" customWidth="1"/>
  </cols>
  <sheetData>
    <row r="1" spans="2:11" ht="37.5" customHeight="1"/>
    <row r="2" spans="2:1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5" customFormat="1" ht="45" customHeight="1">
      <c r="B3" s="270"/>
      <c r="C3" s="394" t="s">
        <v>3508</v>
      </c>
      <c r="D3" s="394"/>
      <c r="E3" s="394"/>
      <c r="F3" s="394"/>
      <c r="G3" s="394"/>
      <c r="H3" s="394"/>
      <c r="I3" s="394"/>
      <c r="J3" s="394"/>
      <c r="K3" s="271"/>
    </row>
    <row r="4" spans="2:11" ht="25.5" customHeight="1">
      <c r="B4" s="272"/>
      <c r="C4" s="398" t="s">
        <v>3509</v>
      </c>
      <c r="D4" s="398"/>
      <c r="E4" s="398"/>
      <c r="F4" s="398"/>
      <c r="G4" s="398"/>
      <c r="H4" s="398"/>
      <c r="I4" s="398"/>
      <c r="J4" s="398"/>
      <c r="K4" s="273"/>
    </row>
    <row r="5" spans="2:11" ht="5.25" customHeight="1">
      <c r="B5" s="272"/>
      <c r="C5" s="274"/>
      <c r="D5" s="274"/>
      <c r="E5" s="274"/>
      <c r="F5" s="274"/>
      <c r="G5" s="274"/>
      <c r="H5" s="274"/>
      <c r="I5" s="274"/>
      <c r="J5" s="274"/>
      <c r="K5" s="273"/>
    </row>
    <row r="6" spans="2:11" ht="15" customHeight="1">
      <c r="B6" s="272"/>
      <c r="C6" s="397" t="s">
        <v>3510</v>
      </c>
      <c r="D6" s="397"/>
      <c r="E6" s="397"/>
      <c r="F6" s="397"/>
      <c r="G6" s="397"/>
      <c r="H6" s="397"/>
      <c r="I6" s="397"/>
      <c r="J6" s="397"/>
      <c r="K6" s="273"/>
    </row>
    <row r="7" spans="2:11" ht="15" customHeight="1">
      <c r="B7" s="276"/>
      <c r="C7" s="397" t="s">
        <v>3511</v>
      </c>
      <c r="D7" s="397"/>
      <c r="E7" s="397"/>
      <c r="F7" s="397"/>
      <c r="G7" s="397"/>
      <c r="H7" s="397"/>
      <c r="I7" s="397"/>
      <c r="J7" s="397"/>
      <c r="K7" s="273"/>
    </row>
    <row r="8" spans="2:1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ht="15" customHeight="1">
      <c r="B9" s="276"/>
      <c r="C9" s="397" t="s">
        <v>3512</v>
      </c>
      <c r="D9" s="397"/>
      <c r="E9" s="397"/>
      <c r="F9" s="397"/>
      <c r="G9" s="397"/>
      <c r="H9" s="397"/>
      <c r="I9" s="397"/>
      <c r="J9" s="397"/>
      <c r="K9" s="273"/>
    </row>
    <row r="10" spans="2:11" ht="15" customHeight="1">
      <c r="B10" s="276"/>
      <c r="C10" s="275"/>
      <c r="D10" s="397" t="s">
        <v>3513</v>
      </c>
      <c r="E10" s="397"/>
      <c r="F10" s="397"/>
      <c r="G10" s="397"/>
      <c r="H10" s="397"/>
      <c r="I10" s="397"/>
      <c r="J10" s="397"/>
      <c r="K10" s="273"/>
    </row>
    <row r="11" spans="2:11" ht="15" customHeight="1">
      <c r="B11" s="276"/>
      <c r="C11" s="277"/>
      <c r="D11" s="397" t="s">
        <v>3514</v>
      </c>
      <c r="E11" s="397"/>
      <c r="F11" s="397"/>
      <c r="G11" s="397"/>
      <c r="H11" s="397"/>
      <c r="I11" s="397"/>
      <c r="J11" s="397"/>
      <c r="K11" s="273"/>
    </row>
    <row r="12" spans="2:11" ht="12.75" customHeight="1">
      <c r="B12" s="276"/>
      <c r="C12" s="277"/>
      <c r="D12" s="277"/>
      <c r="E12" s="277"/>
      <c r="F12" s="277"/>
      <c r="G12" s="277"/>
      <c r="H12" s="277"/>
      <c r="I12" s="277"/>
      <c r="J12" s="277"/>
      <c r="K12" s="273"/>
    </row>
    <row r="13" spans="2:11" ht="15" customHeight="1">
      <c r="B13" s="276"/>
      <c r="C13" s="277"/>
      <c r="D13" s="397" t="s">
        <v>3515</v>
      </c>
      <c r="E13" s="397"/>
      <c r="F13" s="397"/>
      <c r="G13" s="397"/>
      <c r="H13" s="397"/>
      <c r="I13" s="397"/>
      <c r="J13" s="397"/>
      <c r="K13" s="273"/>
    </row>
    <row r="14" spans="2:11" ht="15" customHeight="1">
      <c r="B14" s="276"/>
      <c r="C14" s="277"/>
      <c r="D14" s="397" t="s">
        <v>3516</v>
      </c>
      <c r="E14" s="397"/>
      <c r="F14" s="397"/>
      <c r="G14" s="397"/>
      <c r="H14" s="397"/>
      <c r="I14" s="397"/>
      <c r="J14" s="397"/>
      <c r="K14" s="273"/>
    </row>
    <row r="15" spans="2:11" ht="15" customHeight="1">
      <c r="B15" s="276"/>
      <c r="C15" s="277"/>
      <c r="D15" s="397" t="s">
        <v>3517</v>
      </c>
      <c r="E15" s="397"/>
      <c r="F15" s="397"/>
      <c r="G15" s="397"/>
      <c r="H15" s="397"/>
      <c r="I15" s="397"/>
      <c r="J15" s="397"/>
      <c r="K15" s="273"/>
    </row>
    <row r="16" spans="2:11" ht="15" customHeight="1">
      <c r="B16" s="276"/>
      <c r="C16" s="277"/>
      <c r="D16" s="277"/>
      <c r="E16" s="278" t="s">
        <v>84</v>
      </c>
      <c r="F16" s="397" t="s">
        <v>3518</v>
      </c>
      <c r="G16" s="397"/>
      <c r="H16" s="397"/>
      <c r="I16" s="397"/>
      <c r="J16" s="397"/>
      <c r="K16" s="273"/>
    </row>
    <row r="17" spans="2:11" ht="15" customHeight="1">
      <c r="B17" s="276"/>
      <c r="C17" s="277"/>
      <c r="D17" s="277"/>
      <c r="E17" s="278" t="s">
        <v>3519</v>
      </c>
      <c r="F17" s="397" t="s">
        <v>3520</v>
      </c>
      <c r="G17" s="397"/>
      <c r="H17" s="397"/>
      <c r="I17" s="397"/>
      <c r="J17" s="397"/>
      <c r="K17" s="273"/>
    </row>
    <row r="18" spans="2:11" ht="15" customHeight="1">
      <c r="B18" s="276"/>
      <c r="C18" s="277"/>
      <c r="D18" s="277"/>
      <c r="E18" s="278" t="s">
        <v>3521</v>
      </c>
      <c r="F18" s="397" t="s">
        <v>3522</v>
      </c>
      <c r="G18" s="397"/>
      <c r="H18" s="397"/>
      <c r="I18" s="397"/>
      <c r="J18" s="397"/>
      <c r="K18" s="273"/>
    </row>
    <row r="19" spans="2:11" ht="15" customHeight="1">
      <c r="B19" s="276"/>
      <c r="C19" s="277"/>
      <c r="D19" s="277"/>
      <c r="E19" s="278" t="s">
        <v>3523</v>
      </c>
      <c r="F19" s="397" t="s">
        <v>3524</v>
      </c>
      <c r="G19" s="397"/>
      <c r="H19" s="397"/>
      <c r="I19" s="397"/>
      <c r="J19" s="397"/>
      <c r="K19" s="273"/>
    </row>
    <row r="20" spans="2:11" ht="15" customHeight="1">
      <c r="B20" s="276"/>
      <c r="C20" s="277"/>
      <c r="D20" s="277"/>
      <c r="E20" s="278" t="s">
        <v>1004</v>
      </c>
      <c r="F20" s="397" t="s">
        <v>1005</v>
      </c>
      <c r="G20" s="397"/>
      <c r="H20" s="397"/>
      <c r="I20" s="397"/>
      <c r="J20" s="397"/>
      <c r="K20" s="273"/>
    </row>
    <row r="21" spans="2:11" ht="15" customHeight="1">
      <c r="B21" s="276"/>
      <c r="C21" s="277"/>
      <c r="D21" s="277"/>
      <c r="E21" s="278" t="s">
        <v>3525</v>
      </c>
      <c r="F21" s="397" t="s">
        <v>3526</v>
      </c>
      <c r="G21" s="397"/>
      <c r="H21" s="397"/>
      <c r="I21" s="397"/>
      <c r="J21" s="397"/>
      <c r="K21" s="273"/>
    </row>
    <row r="22" spans="2:11" ht="12.75" customHeight="1">
      <c r="B22" s="276"/>
      <c r="C22" s="277"/>
      <c r="D22" s="277"/>
      <c r="E22" s="277"/>
      <c r="F22" s="277"/>
      <c r="G22" s="277"/>
      <c r="H22" s="277"/>
      <c r="I22" s="277"/>
      <c r="J22" s="277"/>
      <c r="K22" s="273"/>
    </row>
    <row r="23" spans="2:11" ht="15" customHeight="1">
      <c r="B23" s="276"/>
      <c r="C23" s="397" t="s">
        <v>3527</v>
      </c>
      <c r="D23" s="397"/>
      <c r="E23" s="397"/>
      <c r="F23" s="397"/>
      <c r="G23" s="397"/>
      <c r="H23" s="397"/>
      <c r="I23" s="397"/>
      <c r="J23" s="397"/>
      <c r="K23" s="273"/>
    </row>
    <row r="24" spans="2:11" ht="15" customHeight="1">
      <c r="B24" s="276"/>
      <c r="C24" s="397" t="s">
        <v>3528</v>
      </c>
      <c r="D24" s="397"/>
      <c r="E24" s="397"/>
      <c r="F24" s="397"/>
      <c r="G24" s="397"/>
      <c r="H24" s="397"/>
      <c r="I24" s="397"/>
      <c r="J24" s="397"/>
      <c r="K24" s="273"/>
    </row>
    <row r="25" spans="2:11" ht="15" customHeight="1">
      <c r="B25" s="276"/>
      <c r="C25" s="275"/>
      <c r="D25" s="397" t="s">
        <v>3529</v>
      </c>
      <c r="E25" s="397"/>
      <c r="F25" s="397"/>
      <c r="G25" s="397"/>
      <c r="H25" s="397"/>
      <c r="I25" s="397"/>
      <c r="J25" s="397"/>
      <c r="K25" s="273"/>
    </row>
    <row r="26" spans="2:11" ht="15" customHeight="1">
      <c r="B26" s="276"/>
      <c r="C26" s="277"/>
      <c r="D26" s="397" t="s">
        <v>3530</v>
      </c>
      <c r="E26" s="397"/>
      <c r="F26" s="397"/>
      <c r="G26" s="397"/>
      <c r="H26" s="397"/>
      <c r="I26" s="397"/>
      <c r="J26" s="397"/>
      <c r="K26" s="273"/>
    </row>
    <row r="27" spans="2:11" ht="12.75" customHeight="1">
      <c r="B27" s="276"/>
      <c r="C27" s="277"/>
      <c r="D27" s="277"/>
      <c r="E27" s="277"/>
      <c r="F27" s="277"/>
      <c r="G27" s="277"/>
      <c r="H27" s="277"/>
      <c r="I27" s="277"/>
      <c r="J27" s="277"/>
      <c r="K27" s="273"/>
    </row>
    <row r="28" spans="2:11" ht="15" customHeight="1">
      <c r="B28" s="276"/>
      <c r="C28" s="277"/>
      <c r="D28" s="397" t="s">
        <v>3531</v>
      </c>
      <c r="E28" s="397"/>
      <c r="F28" s="397"/>
      <c r="G28" s="397"/>
      <c r="H28" s="397"/>
      <c r="I28" s="397"/>
      <c r="J28" s="397"/>
      <c r="K28" s="273"/>
    </row>
    <row r="29" spans="2:11" ht="15" customHeight="1">
      <c r="B29" s="276"/>
      <c r="C29" s="277"/>
      <c r="D29" s="397" t="s">
        <v>3532</v>
      </c>
      <c r="E29" s="397"/>
      <c r="F29" s="397"/>
      <c r="G29" s="397"/>
      <c r="H29" s="397"/>
      <c r="I29" s="397"/>
      <c r="J29" s="397"/>
      <c r="K29" s="273"/>
    </row>
    <row r="30" spans="2:11" ht="12.75" customHeight="1">
      <c r="B30" s="276"/>
      <c r="C30" s="277"/>
      <c r="D30" s="277"/>
      <c r="E30" s="277"/>
      <c r="F30" s="277"/>
      <c r="G30" s="277"/>
      <c r="H30" s="277"/>
      <c r="I30" s="277"/>
      <c r="J30" s="277"/>
      <c r="K30" s="273"/>
    </row>
    <row r="31" spans="2:11" ht="15" customHeight="1">
      <c r="B31" s="276"/>
      <c r="C31" s="277"/>
      <c r="D31" s="397" t="s">
        <v>3533</v>
      </c>
      <c r="E31" s="397"/>
      <c r="F31" s="397"/>
      <c r="G31" s="397"/>
      <c r="H31" s="397"/>
      <c r="I31" s="397"/>
      <c r="J31" s="397"/>
      <c r="K31" s="273"/>
    </row>
    <row r="32" spans="2:11" ht="15" customHeight="1">
      <c r="B32" s="276"/>
      <c r="C32" s="277"/>
      <c r="D32" s="397" t="s">
        <v>3534</v>
      </c>
      <c r="E32" s="397"/>
      <c r="F32" s="397"/>
      <c r="G32" s="397"/>
      <c r="H32" s="397"/>
      <c r="I32" s="397"/>
      <c r="J32" s="397"/>
      <c r="K32" s="273"/>
    </row>
    <row r="33" spans="2:11" ht="15" customHeight="1">
      <c r="B33" s="276"/>
      <c r="C33" s="277"/>
      <c r="D33" s="397" t="s">
        <v>3535</v>
      </c>
      <c r="E33" s="397"/>
      <c r="F33" s="397"/>
      <c r="G33" s="397"/>
      <c r="H33" s="397"/>
      <c r="I33" s="397"/>
      <c r="J33" s="397"/>
      <c r="K33" s="273"/>
    </row>
    <row r="34" spans="2:11" ht="15" customHeight="1">
      <c r="B34" s="276"/>
      <c r="C34" s="277"/>
      <c r="D34" s="275"/>
      <c r="E34" s="279" t="s">
        <v>172</v>
      </c>
      <c r="F34" s="275"/>
      <c r="G34" s="397" t="s">
        <v>3536</v>
      </c>
      <c r="H34" s="397"/>
      <c r="I34" s="397"/>
      <c r="J34" s="397"/>
      <c r="K34" s="273"/>
    </row>
    <row r="35" spans="2:11" ht="30.75" customHeight="1">
      <c r="B35" s="276"/>
      <c r="C35" s="277"/>
      <c r="D35" s="275"/>
      <c r="E35" s="279" t="s">
        <v>3537</v>
      </c>
      <c r="F35" s="275"/>
      <c r="G35" s="397" t="s">
        <v>3538</v>
      </c>
      <c r="H35" s="397"/>
      <c r="I35" s="397"/>
      <c r="J35" s="397"/>
      <c r="K35" s="273"/>
    </row>
    <row r="36" spans="2:11" ht="15" customHeight="1">
      <c r="B36" s="276"/>
      <c r="C36" s="277"/>
      <c r="D36" s="275"/>
      <c r="E36" s="279" t="s">
        <v>58</v>
      </c>
      <c r="F36" s="275"/>
      <c r="G36" s="397" t="s">
        <v>3539</v>
      </c>
      <c r="H36" s="397"/>
      <c r="I36" s="397"/>
      <c r="J36" s="397"/>
      <c r="K36" s="273"/>
    </row>
    <row r="37" spans="2:11" ht="15" customHeight="1">
      <c r="B37" s="276"/>
      <c r="C37" s="277"/>
      <c r="D37" s="275"/>
      <c r="E37" s="279" t="s">
        <v>173</v>
      </c>
      <c r="F37" s="275"/>
      <c r="G37" s="397" t="s">
        <v>3540</v>
      </c>
      <c r="H37" s="397"/>
      <c r="I37" s="397"/>
      <c r="J37" s="397"/>
      <c r="K37" s="273"/>
    </row>
    <row r="38" spans="2:11" ht="15" customHeight="1">
      <c r="B38" s="276"/>
      <c r="C38" s="277"/>
      <c r="D38" s="275"/>
      <c r="E38" s="279" t="s">
        <v>174</v>
      </c>
      <c r="F38" s="275"/>
      <c r="G38" s="397" t="s">
        <v>3541</v>
      </c>
      <c r="H38" s="397"/>
      <c r="I38" s="397"/>
      <c r="J38" s="397"/>
      <c r="K38" s="273"/>
    </row>
    <row r="39" spans="2:11" ht="15" customHeight="1">
      <c r="B39" s="276"/>
      <c r="C39" s="277"/>
      <c r="D39" s="275"/>
      <c r="E39" s="279" t="s">
        <v>175</v>
      </c>
      <c r="F39" s="275"/>
      <c r="G39" s="397" t="s">
        <v>3542</v>
      </c>
      <c r="H39" s="397"/>
      <c r="I39" s="397"/>
      <c r="J39" s="397"/>
      <c r="K39" s="273"/>
    </row>
    <row r="40" spans="2:11" ht="15" customHeight="1">
      <c r="B40" s="276"/>
      <c r="C40" s="277"/>
      <c r="D40" s="275"/>
      <c r="E40" s="279" t="s">
        <v>3543</v>
      </c>
      <c r="F40" s="275"/>
      <c r="G40" s="397" t="s">
        <v>3544</v>
      </c>
      <c r="H40" s="397"/>
      <c r="I40" s="397"/>
      <c r="J40" s="397"/>
      <c r="K40" s="273"/>
    </row>
    <row r="41" spans="2:11" ht="15" customHeight="1">
      <c r="B41" s="276"/>
      <c r="C41" s="277"/>
      <c r="D41" s="275"/>
      <c r="E41" s="279"/>
      <c r="F41" s="275"/>
      <c r="G41" s="397" t="s">
        <v>3545</v>
      </c>
      <c r="H41" s="397"/>
      <c r="I41" s="397"/>
      <c r="J41" s="397"/>
      <c r="K41" s="273"/>
    </row>
    <row r="42" spans="2:11" ht="15" customHeight="1">
      <c r="B42" s="276"/>
      <c r="C42" s="277"/>
      <c r="D42" s="275"/>
      <c r="E42" s="279" t="s">
        <v>3546</v>
      </c>
      <c r="F42" s="275"/>
      <c r="G42" s="397" t="s">
        <v>3547</v>
      </c>
      <c r="H42" s="397"/>
      <c r="I42" s="397"/>
      <c r="J42" s="397"/>
      <c r="K42" s="273"/>
    </row>
    <row r="43" spans="2:11" ht="15" customHeight="1">
      <c r="B43" s="276"/>
      <c r="C43" s="277"/>
      <c r="D43" s="275"/>
      <c r="E43" s="279" t="s">
        <v>177</v>
      </c>
      <c r="F43" s="275"/>
      <c r="G43" s="397" t="s">
        <v>3548</v>
      </c>
      <c r="H43" s="397"/>
      <c r="I43" s="397"/>
      <c r="J43" s="397"/>
      <c r="K43" s="273"/>
    </row>
    <row r="44" spans="2:11" ht="12.75" customHeight="1">
      <c r="B44" s="276"/>
      <c r="C44" s="277"/>
      <c r="D44" s="275"/>
      <c r="E44" s="275"/>
      <c r="F44" s="275"/>
      <c r="G44" s="275"/>
      <c r="H44" s="275"/>
      <c r="I44" s="275"/>
      <c r="J44" s="275"/>
      <c r="K44" s="273"/>
    </row>
    <row r="45" spans="2:11" ht="15" customHeight="1">
      <c r="B45" s="276"/>
      <c r="C45" s="277"/>
      <c r="D45" s="397" t="s">
        <v>3549</v>
      </c>
      <c r="E45" s="397"/>
      <c r="F45" s="397"/>
      <c r="G45" s="397"/>
      <c r="H45" s="397"/>
      <c r="I45" s="397"/>
      <c r="J45" s="397"/>
      <c r="K45" s="273"/>
    </row>
    <row r="46" spans="2:11" ht="15" customHeight="1">
      <c r="B46" s="276"/>
      <c r="C46" s="277"/>
      <c r="D46" s="277"/>
      <c r="E46" s="397" t="s">
        <v>3550</v>
      </c>
      <c r="F46" s="397"/>
      <c r="G46" s="397"/>
      <c r="H46" s="397"/>
      <c r="I46" s="397"/>
      <c r="J46" s="397"/>
      <c r="K46" s="273"/>
    </row>
    <row r="47" spans="2:11" ht="15" customHeight="1">
      <c r="B47" s="276"/>
      <c r="C47" s="277"/>
      <c r="D47" s="277"/>
      <c r="E47" s="397" t="s">
        <v>3551</v>
      </c>
      <c r="F47" s="397"/>
      <c r="G47" s="397"/>
      <c r="H47" s="397"/>
      <c r="I47" s="397"/>
      <c r="J47" s="397"/>
      <c r="K47" s="273"/>
    </row>
    <row r="48" spans="2:11" ht="15" customHeight="1">
      <c r="B48" s="276"/>
      <c r="C48" s="277"/>
      <c r="D48" s="277"/>
      <c r="E48" s="397" t="s">
        <v>3552</v>
      </c>
      <c r="F48" s="397"/>
      <c r="G48" s="397"/>
      <c r="H48" s="397"/>
      <c r="I48" s="397"/>
      <c r="J48" s="397"/>
      <c r="K48" s="273"/>
    </row>
    <row r="49" spans="2:11" ht="15" customHeight="1">
      <c r="B49" s="276"/>
      <c r="C49" s="277"/>
      <c r="D49" s="397" t="s">
        <v>3553</v>
      </c>
      <c r="E49" s="397"/>
      <c r="F49" s="397"/>
      <c r="G49" s="397"/>
      <c r="H49" s="397"/>
      <c r="I49" s="397"/>
      <c r="J49" s="397"/>
      <c r="K49" s="273"/>
    </row>
    <row r="50" spans="2:11" ht="25.5" customHeight="1">
      <c r="B50" s="272"/>
      <c r="C50" s="398" t="s">
        <v>3554</v>
      </c>
      <c r="D50" s="398"/>
      <c r="E50" s="398"/>
      <c r="F50" s="398"/>
      <c r="G50" s="398"/>
      <c r="H50" s="398"/>
      <c r="I50" s="398"/>
      <c r="J50" s="398"/>
      <c r="K50" s="273"/>
    </row>
    <row r="51" spans="2:11" ht="5.25" customHeight="1">
      <c r="B51" s="272"/>
      <c r="C51" s="274"/>
      <c r="D51" s="274"/>
      <c r="E51" s="274"/>
      <c r="F51" s="274"/>
      <c r="G51" s="274"/>
      <c r="H51" s="274"/>
      <c r="I51" s="274"/>
      <c r="J51" s="274"/>
      <c r="K51" s="273"/>
    </row>
    <row r="52" spans="2:11" ht="15" customHeight="1">
      <c r="B52" s="272"/>
      <c r="C52" s="397" t="s">
        <v>3555</v>
      </c>
      <c r="D52" s="397"/>
      <c r="E52" s="397"/>
      <c r="F52" s="397"/>
      <c r="G52" s="397"/>
      <c r="H52" s="397"/>
      <c r="I52" s="397"/>
      <c r="J52" s="397"/>
      <c r="K52" s="273"/>
    </row>
    <row r="53" spans="2:11" ht="15" customHeight="1">
      <c r="B53" s="272"/>
      <c r="C53" s="397" t="s">
        <v>3556</v>
      </c>
      <c r="D53" s="397"/>
      <c r="E53" s="397"/>
      <c r="F53" s="397"/>
      <c r="G53" s="397"/>
      <c r="H53" s="397"/>
      <c r="I53" s="397"/>
      <c r="J53" s="397"/>
      <c r="K53" s="273"/>
    </row>
    <row r="54" spans="2:11" ht="12.75" customHeight="1">
      <c r="B54" s="272"/>
      <c r="C54" s="275"/>
      <c r="D54" s="275"/>
      <c r="E54" s="275"/>
      <c r="F54" s="275"/>
      <c r="G54" s="275"/>
      <c r="H54" s="275"/>
      <c r="I54" s="275"/>
      <c r="J54" s="275"/>
      <c r="K54" s="273"/>
    </row>
    <row r="55" spans="2:11" ht="15" customHeight="1">
      <c r="B55" s="272"/>
      <c r="C55" s="397" t="s">
        <v>3557</v>
      </c>
      <c r="D55" s="397"/>
      <c r="E55" s="397"/>
      <c r="F55" s="397"/>
      <c r="G55" s="397"/>
      <c r="H55" s="397"/>
      <c r="I55" s="397"/>
      <c r="J55" s="397"/>
      <c r="K55" s="273"/>
    </row>
    <row r="56" spans="2:11" ht="15" customHeight="1">
      <c r="B56" s="272"/>
      <c r="C56" s="277"/>
      <c r="D56" s="397" t="s">
        <v>3558</v>
      </c>
      <c r="E56" s="397"/>
      <c r="F56" s="397"/>
      <c r="G56" s="397"/>
      <c r="H56" s="397"/>
      <c r="I56" s="397"/>
      <c r="J56" s="397"/>
      <c r="K56" s="273"/>
    </row>
    <row r="57" spans="2:11" ht="15" customHeight="1">
      <c r="B57" s="272"/>
      <c r="C57" s="277"/>
      <c r="D57" s="397" t="s">
        <v>3559</v>
      </c>
      <c r="E57" s="397"/>
      <c r="F57" s="397"/>
      <c r="G57" s="397"/>
      <c r="H57" s="397"/>
      <c r="I57" s="397"/>
      <c r="J57" s="397"/>
      <c r="K57" s="273"/>
    </row>
    <row r="58" spans="2:11" ht="15" customHeight="1">
      <c r="B58" s="272"/>
      <c r="C58" s="277"/>
      <c r="D58" s="397" t="s">
        <v>3560</v>
      </c>
      <c r="E58" s="397"/>
      <c r="F58" s="397"/>
      <c r="G58" s="397"/>
      <c r="H58" s="397"/>
      <c r="I58" s="397"/>
      <c r="J58" s="397"/>
      <c r="K58" s="273"/>
    </row>
    <row r="59" spans="2:11" ht="15" customHeight="1">
      <c r="B59" s="272"/>
      <c r="C59" s="277"/>
      <c r="D59" s="397" t="s">
        <v>3561</v>
      </c>
      <c r="E59" s="397"/>
      <c r="F59" s="397"/>
      <c r="G59" s="397"/>
      <c r="H59" s="397"/>
      <c r="I59" s="397"/>
      <c r="J59" s="397"/>
      <c r="K59" s="273"/>
    </row>
    <row r="60" spans="2:11" ht="15" customHeight="1">
      <c r="B60" s="272"/>
      <c r="C60" s="277"/>
      <c r="D60" s="396" t="s">
        <v>3562</v>
      </c>
      <c r="E60" s="396"/>
      <c r="F60" s="396"/>
      <c r="G60" s="396"/>
      <c r="H60" s="396"/>
      <c r="I60" s="396"/>
      <c r="J60" s="396"/>
      <c r="K60" s="273"/>
    </row>
    <row r="61" spans="2:11" ht="15" customHeight="1">
      <c r="B61" s="272"/>
      <c r="C61" s="277"/>
      <c r="D61" s="397" t="s">
        <v>3563</v>
      </c>
      <c r="E61" s="397"/>
      <c r="F61" s="397"/>
      <c r="G61" s="397"/>
      <c r="H61" s="397"/>
      <c r="I61" s="397"/>
      <c r="J61" s="397"/>
      <c r="K61" s="273"/>
    </row>
    <row r="62" spans="2:11" ht="12.75" customHeight="1">
      <c r="B62" s="272"/>
      <c r="C62" s="277"/>
      <c r="D62" s="277"/>
      <c r="E62" s="280"/>
      <c r="F62" s="277"/>
      <c r="G62" s="277"/>
      <c r="H62" s="277"/>
      <c r="I62" s="277"/>
      <c r="J62" s="277"/>
      <c r="K62" s="273"/>
    </row>
    <row r="63" spans="2:11" ht="15" customHeight="1">
      <c r="B63" s="272"/>
      <c r="C63" s="277"/>
      <c r="D63" s="397" t="s">
        <v>3564</v>
      </c>
      <c r="E63" s="397"/>
      <c r="F63" s="397"/>
      <c r="G63" s="397"/>
      <c r="H63" s="397"/>
      <c r="I63" s="397"/>
      <c r="J63" s="397"/>
      <c r="K63" s="273"/>
    </row>
    <row r="64" spans="2:11" ht="15" customHeight="1">
      <c r="B64" s="272"/>
      <c r="C64" s="277"/>
      <c r="D64" s="396" t="s">
        <v>3565</v>
      </c>
      <c r="E64" s="396"/>
      <c r="F64" s="396"/>
      <c r="G64" s="396"/>
      <c r="H64" s="396"/>
      <c r="I64" s="396"/>
      <c r="J64" s="396"/>
      <c r="K64" s="273"/>
    </row>
    <row r="65" spans="2:11" ht="15" customHeight="1">
      <c r="B65" s="272"/>
      <c r="C65" s="277"/>
      <c r="D65" s="397" t="s">
        <v>3566</v>
      </c>
      <c r="E65" s="397"/>
      <c r="F65" s="397"/>
      <c r="G65" s="397"/>
      <c r="H65" s="397"/>
      <c r="I65" s="397"/>
      <c r="J65" s="397"/>
      <c r="K65" s="273"/>
    </row>
    <row r="66" spans="2:11" ht="15" customHeight="1">
      <c r="B66" s="272"/>
      <c r="C66" s="277"/>
      <c r="D66" s="397" t="s">
        <v>3567</v>
      </c>
      <c r="E66" s="397"/>
      <c r="F66" s="397"/>
      <c r="G66" s="397"/>
      <c r="H66" s="397"/>
      <c r="I66" s="397"/>
      <c r="J66" s="397"/>
      <c r="K66" s="273"/>
    </row>
    <row r="67" spans="2:11" ht="15" customHeight="1">
      <c r="B67" s="272"/>
      <c r="C67" s="277"/>
      <c r="D67" s="397" t="s">
        <v>3568</v>
      </c>
      <c r="E67" s="397"/>
      <c r="F67" s="397"/>
      <c r="G67" s="397"/>
      <c r="H67" s="397"/>
      <c r="I67" s="397"/>
      <c r="J67" s="397"/>
      <c r="K67" s="273"/>
    </row>
    <row r="68" spans="2:11" ht="15" customHeight="1">
      <c r="B68" s="272"/>
      <c r="C68" s="277"/>
      <c r="D68" s="397" t="s">
        <v>3569</v>
      </c>
      <c r="E68" s="397"/>
      <c r="F68" s="397"/>
      <c r="G68" s="397"/>
      <c r="H68" s="397"/>
      <c r="I68" s="397"/>
      <c r="J68" s="397"/>
      <c r="K68" s="273"/>
    </row>
    <row r="69" spans="2:11" ht="12.75" customHeight="1">
      <c r="B69" s="281"/>
      <c r="C69" s="282"/>
      <c r="D69" s="282"/>
      <c r="E69" s="282"/>
      <c r="F69" s="282"/>
      <c r="G69" s="282"/>
      <c r="H69" s="282"/>
      <c r="I69" s="282"/>
      <c r="J69" s="282"/>
      <c r="K69" s="283"/>
    </row>
    <row r="70" spans="2:11" ht="18.75" customHeight="1">
      <c r="B70" s="284"/>
      <c r="C70" s="284"/>
      <c r="D70" s="284"/>
      <c r="E70" s="284"/>
      <c r="F70" s="284"/>
      <c r="G70" s="284"/>
      <c r="H70" s="284"/>
      <c r="I70" s="284"/>
      <c r="J70" s="284"/>
      <c r="K70" s="285"/>
    </row>
    <row r="71" spans="2:11" ht="18.75" customHeight="1">
      <c r="B71" s="285"/>
      <c r="C71" s="285"/>
      <c r="D71" s="285"/>
      <c r="E71" s="285"/>
      <c r="F71" s="285"/>
      <c r="G71" s="285"/>
      <c r="H71" s="285"/>
      <c r="I71" s="285"/>
      <c r="J71" s="285"/>
      <c r="K71" s="285"/>
    </row>
    <row r="72" spans="2:11" ht="7.5" customHeight="1">
      <c r="B72" s="286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ht="45" customHeight="1">
      <c r="B73" s="289"/>
      <c r="C73" s="395" t="s">
        <v>155</v>
      </c>
      <c r="D73" s="395"/>
      <c r="E73" s="395"/>
      <c r="F73" s="395"/>
      <c r="G73" s="395"/>
      <c r="H73" s="395"/>
      <c r="I73" s="395"/>
      <c r="J73" s="395"/>
      <c r="K73" s="290"/>
    </row>
    <row r="74" spans="2:11" ht="17.25" customHeight="1">
      <c r="B74" s="289"/>
      <c r="C74" s="291" t="s">
        <v>3570</v>
      </c>
      <c r="D74" s="291"/>
      <c r="E74" s="291"/>
      <c r="F74" s="291" t="s">
        <v>3571</v>
      </c>
      <c r="G74" s="292"/>
      <c r="H74" s="291" t="s">
        <v>173</v>
      </c>
      <c r="I74" s="291" t="s">
        <v>62</v>
      </c>
      <c r="J74" s="291" t="s">
        <v>3572</v>
      </c>
      <c r="K74" s="290"/>
    </row>
    <row r="75" spans="2:11" ht="17.25" customHeight="1">
      <c r="B75" s="289"/>
      <c r="C75" s="293" t="s">
        <v>3573</v>
      </c>
      <c r="D75" s="293"/>
      <c r="E75" s="293"/>
      <c r="F75" s="294" t="s">
        <v>3574</v>
      </c>
      <c r="G75" s="295"/>
      <c r="H75" s="293"/>
      <c r="I75" s="293"/>
      <c r="J75" s="293" t="s">
        <v>3575</v>
      </c>
      <c r="K75" s="290"/>
    </row>
    <row r="76" spans="2:11" ht="5.25" customHeight="1">
      <c r="B76" s="289"/>
      <c r="C76" s="296"/>
      <c r="D76" s="296"/>
      <c r="E76" s="296"/>
      <c r="F76" s="296"/>
      <c r="G76" s="297"/>
      <c r="H76" s="296"/>
      <c r="I76" s="296"/>
      <c r="J76" s="296"/>
      <c r="K76" s="290"/>
    </row>
    <row r="77" spans="2:11" ht="15" customHeight="1">
      <c r="B77" s="289"/>
      <c r="C77" s="279" t="s">
        <v>58</v>
      </c>
      <c r="D77" s="296"/>
      <c r="E77" s="296"/>
      <c r="F77" s="298" t="s">
        <v>3576</v>
      </c>
      <c r="G77" s="297"/>
      <c r="H77" s="279" t="s">
        <v>3577</v>
      </c>
      <c r="I77" s="279" t="s">
        <v>3578</v>
      </c>
      <c r="J77" s="279">
        <v>20</v>
      </c>
      <c r="K77" s="290"/>
    </row>
    <row r="78" spans="2:11" ht="15" customHeight="1">
      <c r="B78" s="289"/>
      <c r="C78" s="279" t="s">
        <v>3579</v>
      </c>
      <c r="D78" s="279"/>
      <c r="E78" s="279"/>
      <c r="F78" s="298" t="s">
        <v>3576</v>
      </c>
      <c r="G78" s="297"/>
      <c r="H78" s="279" t="s">
        <v>3580</v>
      </c>
      <c r="I78" s="279" t="s">
        <v>3578</v>
      </c>
      <c r="J78" s="279">
        <v>120</v>
      </c>
      <c r="K78" s="290"/>
    </row>
    <row r="79" spans="2:11" ht="15" customHeight="1">
      <c r="B79" s="299"/>
      <c r="C79" s="279" t="s">
        <v>3581</v>
      </c>
      <c r="D79" s="279"/>
      <c r="E79" s="279"/>
      <c r="F79" s="298" t="s">
        <v>3582</v>
      </c>
      <c r="G79" s="297"/>
      <c r="H79" s="279" t="s">
        <v>3583</v>
      </c>
      <c r="I79" s="279" t="s">
        <v>3578</v>
      </c>
      <c r="J79" s="279">
        <v>50</v>
      </c>
      <c r="K79" s="290"/>
    </row>
    <row r="80" spans="2:11" ht="15" customHeight="1">
      <c r="B80" s="299"/>
      <c r="C80" s="279" t="s">
        <v>3584</v>
      </c>
      <c r="D80" s="279"/>
      <c r="E80" s="279"/>
      <c r="F80" s="298" t="s">
        <v>3576</v>
      </c>
      <c r="G80" s="297"/>
      <c r="H80" s="279" t="s">
        <v>3585</v>
      </c>
      <c r="I80" s="279" t="s">
        <v>3586</v>
      </c>
      <c r="J80" s="279"/>
      <c r="K80" s="290"/>
    </row>
    <row r="81" spans="2:11" ht="15" customHeight="1">
      <c r="B81" s="299"/>
      <c r="C81" s="300" t="s">
        <v>3587</v>
      </c>
      <c r="D81" s="300"/>
      <c r="E81" s="300"/>
      <c r="F81" s="301" t="s">
        <v>3582</v>
      </c>
      <c r="G81" s="300"/>
      <c r="H81" s="300" t="s">
        <v>3588</v>
      </c>
      <c r="I81" s="300" t="s">
        <v>3578</v>
      </c>
      <c r="J81" s="300">
        <v>15</v>
      </c>
      <c r="K81" s="290"/>
    </row>
    <row r="82" spans="2:11" ht="15" customHeight="1">
      <c r="B82" s="299"/>
      <c r="C82" s="300" t="s">
        <v>3589</v>
      </c>
      <c r="D82" s="300"/>
      <c r="E82" s="300"/>
      <c r="F82" s="301" t="s">
        <v>3582</v>
      </c>
      <c r="G82" s="300"/>
      <c r="H82" s="300" t="s">
        <v>3590</v>
      </c>
      <c r="I82" s="300" t="s">
        <v>3578</v>
      </c>
      <c r="J82" s="300">
        <v>15</v>
      </c>
      <c r="K82" s="290"/>
    </row>
    <row r="83" spans="2:11" ht="15" customHeight="1">
      <c r="B83" s="299"/>
      <c r="C83" s="300" t="s">
        <v>3591</v>
      </c>
      <c r="D83" s="300"/>
      <c r="E83" s="300"/>
      <c r="F83" s="301" t="s">
        <v>3582</v>
      </c>
      <c r="G83" s="300"/>
      <c r="H83" s="300" t="s">
        <v>3592</v>
      </c>
      <c r="I83" s="300" t="s">
        <v>3578</v>
      </c>
      <c r="J83" s="300">
        <v>20</v>
      </c>
      <c r="K83" s="290"/>
    </row>
    <row r="84" spans="2:11" ht="15" customHeight="1">
      <c r="B84" s="299"/>
      <c r="C84" s="300" t="s">
        <v>3593</v>
      </c>
      <c r="D84" s="300"/>
      <c r="E84" s="300"/>
      <c r="F84" s="301" t="s">
        <v>3582</v>
      </c>
      <c r="G84" s="300"/>
      <c r="H84" s="300" t="s">
        <v>3594</v>
      </c>
      <c r="I84" s="300" t="s">
        <v>3578</v>
      </c>
      <c r="J84" s="300">
        <v>20</v>
      </c>
      <c r="K84" s="290"/>
    </row>
    <row r="85" spans="2:11" ht="15" customHeight="1">
      <c r="B85" s="299"/>
      <c r="C85" s="279" t="s">
        <v>3595</v>
      </c>
      <c r="D85" s="279"/>
      <c r="E85" s="279"/>
      <c r="F85" s="298" t="s">
        <v>3582</v>
      </c>
      <c r="G85" s="297"/>
      <c r="H85" s="279" t="s">
        <v>3596</v>
      </c>
      <c r="I85" s="279" t="s">
        <v>3578</v>
      </c>
      <c r="J85" s="279">
        <v>50</v>
      </c>
      <c r="K85" s="290"/>
    </row>
    <row r="86" spans="2:11" ht="15" customHeight="1">
      <c r="B86" s="299"/>
      <c r="C86" s="279" t="s">
        <v>3597</v>
      </c>
      <c r="D86" s="279"/>
      <c r="E86" s="279"/>
      <c r="F86" s="298" t="s">
        <v>3582</v>
      </c>
      <c r="G86" s="297"/>
      <c r="H86" s="279" t="s">
        <v>3598</v>
      </c>
      <c r="I86" s="279" t="s">
        <v>3578</v>
      </c>
      <c r="J86" s="279">
        <v>20</v>
      </c>
      <c r="K86" s="290"/>
    </row>
    <row r="87" spans="2:11" ht="15" customHeight="1">
      <c r="B87" s="299"/>
      <c r="C87" s="279" t="s">
        <v>3599</v>
      </c>
      <c r="D87" s="279"/>
      <c r="E87" s="279"/>
      <c r="F87" s="298" t="s">
        <v>3582</v>
      </c>
      <c r="G87" s="297"/>
      <c r="H87" s="279" t="s">
        <v>3600</v>
      </c>
      <c r="I87" s="279" t="s">
        <v>3578</v>
      </c>
      <c r="J87" s="279">
        <v>20</v>
      </c>
      <c r="K87" s="290"/>
    </row>
    <row r="88" spans="2:11" ht="15" customHeight="1">
      <c r="B88" s="299"/>
      <c r="C88" s="279" t="s">
        <v>3601</v>
      </c>
      <c r="D88" s="279"/>
      <c r="E88" s="279"/>
      <c r="F88" s="298" t="s">
        <v>3582</v>
      </c>
      <c r="G88" s="297"/>
      <c r="H88" s="279" t="s">
        <v>3602</v>
      </c>
      <c r="I88" s="279" t="s">
        <v>3578</v>
      </c>
      <c r="J88" s="279">
        <v>50</v>
      </c>
      <c r="K88" s="290"/>
    </row>
    <row r="89" spans="2:11" ht="15" customHeight="1">
      <c r="B89" s="299"/>
      <c r="C89" s="279" t="s">
        <v>3603</v>
      </c>
      <c r="D89" s="279"/>
      <c r="E89" s="279"/>
      <c r="F89" s="298" t="s">
        <v>3582</v>
      </c>
      <c r="G89" s="297"/>
      <c r="H89" s="279" t="s">
        <v>3603</v>
      </c>
      <c r="I89" s="279" t="s">
        <v>3578</v>
      </c>
      <c r="J89" s="279">
        <v>50</v>
      </c>
      <c r="K89" s="290"/>
    </row>
    <row r="90" spans="2:11" ht="15" customHeight="1">
      <c r="B90" s="299"/>
      <c r="C90" s="279" t="s">
        <v>178</v>
      </c>
      <c r="D90" s="279"/>
      <c r="E90" s="279"/>
      <c r="F90" s="298" t="s">
        <v>3582</v>
      </c>
      <c r="G90" s="297"/>
      <c r="H90" s="279" t="s">
        <v>3604</v>
      </c>
      <c r="I90" s="279" t="s">
        <v>3578</v>
      </c>
      <c r="J90" s="279">
        <v>255</v>
      </c>
      <c r="K90" s="290"/>
    </row>
    <row r="91" spans="2:11" ht="15" customHeight="1">
      <c r="B91" s="299"/>
      <c r="C91" s="279" t="s">
        <v>3605</v>
      </c>
      <c r="D91" s="279"/>
      <c r="E91" s="279"/>
      <c r="F91" s="298" t="s">
        <v>3576</v>
      </c>
      <c r="G91" s="297"/>
      <c r="H91" s="279" t="s">
        <v>3606</v>
      </c>
      <c r="I91" s="279" t="s">
        <v>3607</v>
      </c>
      <c r="J91" s="279"/>
      <c r="K91" s="290"/>
    </row>
    <row r="92" spans="2:11" ht="15" customHeight="1">
      <c r="B92" s="299"/>
      <c r="C92" s="279" t="s">
        <v>3608</v>
      </c>
      <c r="D92" s="279"/>
      <c r="E92" s="279"/>
      <c r="F92" s="298" t="s">
        <v>3576</v>
      </c>
      <c r="G92" s="297"/>
      <c r="H92" s="279" t="s">
        <v>3609</v>
      </c>
      <c r="I92" s="279" t="s">
        <v>3610</v>
      </c>
      <c r="J92" s="279"/>
      <c r="K92" s="290"/>
    </row>
    <row r="93" spans="2:11" ht="15" customHeight="1">
      <c r="B93" s="299"/>
      <c r="C93" s="279" t="s">
        <v>3611</v>
      </c>
      <c r="D93" s="279"/>
      <c r="E93" s="279"/>
      <c r="F93" s="298" t="s">
        <v>3576</v>
      </c>
      <c r="G93" s="297"/>
      <c r="H93" s="279" t="s">
        <v>3611</v>
      </c>
      <c r="I93" s="279" t="s">
        <v>3610</v>
      </c>
      <c r="J93" s="279"/>
      <c r="K93" s="290"/>
    </row>
    <row r="94" spans="2:11" ht="15" customHeight="1">
      <c r="B94" s="299"/>
      <c r="C94" s="279" t="s">
        <v>43</v>
      </c>
      <c r="D94" s="279"/>
      <c r="E94" s="279"/>
      <c r="F94" s="298" t="s">
        <v>3576</v>
      </c>
      <c r="G94" s="297"/>
      <c r="H94" s="279" t="s">
        <v>3612</v>
      </c>
      <c r="I94" s="279" t="s">
        <v>3610</v>
      </c>
      <c r="J94" s="279"/>
      <c r="K94" s="290"/>
    </row>
    <row r="95" spans="2:11" ht="15" customHeight="1">
      <c r="B95" s="299"/>
      <c r="C95" s="279" t="s">
        <v>53</v>
      </c>
      <c r="D95" s="279"/>
      <c r="E95" s="279"/>
      <c r="F95" s="298" t="s">
        <v>3576</v>
      </c>
      <c r="G95" s="297"/>
      <c r="H95" s="279" t="s">
        <v>3613</v>
      </c>
      <c r="I95" s="279" t="s">
        <v>3610</v>
      </c>
      <c r="J95" s="279"/>
      <c r="K95" s="290"/>
    </row>
    <row r="96" spans="2:11" ht="15" customHeight="1">
      <c r="B96" s="302"/>
      <c r="C96" s="303"/>
      <c r="D96" s="303"/>
      <c r="E96" s="303"/>
      <c r="F96" s="303"/>
      <c r="G96" s="303"/>
      <c r="H96" s="303"/>
      <c r="I96" s="303"/>
      <c r="J96" s="303"/>
      <c r="K96" s="304"/>
    </row>
    <row r="97" spans="2:11" ht="18.75" customHeight="1">
      <c r="B97" s="305"/>
      <c r="C97" s="306"/>
      <c r="D97" s="306"/>
      <c r="E97" s="306"/>
      <c r="F97" s="306"/>
      <c r="G97" s="306"/>
      <c r="H97" s="306"/>
      <c r="I97" s="306"/>
      <c r="J97" s="306"/>
      <c r="K97" s="305"/>
    </row>
    <row r="98" spans="2:11" ht="18.75" customHeight="1">
      <c r="B98" s="285"/>
      <c r="C98" s="285"/>
      <c r="D98" s="285"/>
      <c r="E98" s="285"/>
      <c r="F98" s="285"/>
      <c r="G98" s="285"/>
      <c r="H98" s="285"/>
      <c r="I98" s="285"/>
      <c r="J98" s="285"/>
      <c r="K98" s="285"/>
    </row>
    <row r="99" spans="2:11" ht="7.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8"/>
    </row>
    <row r="100" spans="2:11" ht="45" customHeight="1">
      <c r="B100" s="289"/>
      <c r="C100" s="395" t="s">
        <v>3614</v>
      </c>
      <c r="D100" s="395"/>
      <c r="E100" s="395"/>
      <c r="F100" s="395"/>
      <c r="G100" s="395"/>
      <c r="H100" s="395"/>
      <c r="I100" s="395"/>
      <c r="J100" s="395"/>
      <c r="K100" s="290"/>
    </row>
    <row r="101" spans="2:11" ht="17.25" customHeight="1">
      <c r="B101" s="289"/>
      <c r="C101" s="291" t="s">
        <v>3570</v>
      </c>
      <c r="D101" s="291"/>
      <c r="E101" s="291"/>
      <c r="F101" s="291" t="s">
        <v>3571</v>
      </c>
      <c r="G101" s="292"/>
      <c r="H101" s="291" t="s">
        <v>173</v>
      </c>
      <c r="I101" s="291" t="s">
        <v>62</v>
      </c>
      <c r="J101" s="291" t="s">
        <v>3572</v>
      </c>
      <c r="K101" s="290"/>
    </row>
    <row r="102" spans="2:11" ht="17.25" customHeight="1">
      <c r="B102" s="289"/>
      <c r="C102" s="293" t="s">
        <v>3573</v>
      </c>
      <c r="D102" s="293"/>
      <c r="E102" s="293"/>
      <c r="F102" s="294" t="s">
        <v>3574</v>
      </c>
      <c r="G102" s="295"/>
      <c r="H102" s="293"/>
      <c r="I102" s="293"/>
      <c r="J102" s="293" t="s">
        <v>3575</v>
      </c>
      <c r="K102" s="290"/>
    </row>
    <row r="103" spans="2:11" ht="5.25" customHeight="1">
      <c r="B103" s="289"/>
      <c r="C103" s="291"/>
      <c r="D103" s="291"/>
      <c r="E103" s="291"/>
      <c r="F103" s="291"/>
      <c r="G103" s="307"/>
      <c r="H103" s="291"/>
      <c r="I103" s="291"/>
      <c r="J103" s="291"/>
      <c r="K103" s="290"/>
    </row>
    <row r="104" spans="2:11" ht="15" customHeight="1">
      <c r="B104" s="289"/>
      <c r="C104" s="279" t="s">
        <v>58</v>
      </c>
      <c r="D104" s="296"/>
      <c r="E104" s="296"/>
      <c r="F104" s="298" t="s">
        <v>3576</v>
      </c>
      <c r="G104" s="307"/>
      <c r="H104" s="279" t="s">
        <v>3615</v>
      </c>
      <c r="I104" s="279" t="s">
        <v>3578</v>
      </c>
      <c r="J104" s="279">
        <v>20</v>
      </c>
      <c r="K104" s="290"/>
    </row>
    <row r="105" spans="2:11" ht="15" customHeight="1">
      <c r="B105" s="289"/>
      <c r="C105" s="279" t="s">
        <v>3579</v>
      </c>
      <c r="D105" s="279"/>
      <c r="E105" s="279"/>
      <c r="F105" s="298" t="s">
        <v>3576</v>
      </c>
      <c r="G105" s="279"/>
      <c r="H105" s="279" t="s">
        <v>3615</v>
      </c>
      <c r="I105" s="279" t="s">
        <v>3578</v>
      </c>
      <c r="J105" s="279">
        <v>120</v>
      </c>
      <c r="K105" s="290"/>
    </row>
    <row r="106" spans="2:11" ht="15" customHeight="1">
      <c r="B106" s="299"/>
      <c r="C106" s="279" t="s">
        <v>3581</v>
      </c>
      <c r="D106" s="279"/>
      <c r="E106" s="279"/>
      <c r="F106" s="298" t="s">
        <v>3582</v>
      </c>
      <c r="G106" s="279"/>
      <c r="H106" s="279" t="s">
        <v>3615</v>
      </c>
      <c r="I106" s="279" t="s">
        <v>3578</v>
      </c>
      <c r="J106" s="279">
        <v>50</v>
      </c>
      <c r="K106" s="290"/>
    </row>
    <row r="107" spans="2:11" ht="15" customHeight="1">
      <c r="B107" s="299"/>
      <c r="C107" s="279" t="s">
        <v>3584</v>
      </c>
      <c r="D107" s="279"/>
      <c r="E107" s="279"/>
      <c r="F107" s="298" t="s">
        <v>3576</v>
      </c>
      <c r="G107" s="279"/>
      <c r="H107" s="279" t="s">
        <v>3615</v>
      </c>
      <c r="I107" s="279" t="s">
        <v>3586</v>
      </c>
      <c r="J107" s="279"/>
      <c r="K107" s="290"/>
    </row>
    <row r="108" spans="2:11" ht="15" customHeight="1">
      <c r="B108" s="299"/>
      <c r="C108" s="279" t="s">
        <v>3595</v>
      </c>
      <c r="D108" s="279"/>
      <c r="E108" s="279"/>
      <c r="F108" s="298" t="s">
        <v>3582</v>
      </c>
      <c r="G108" s="279"/>
      <c r="H108" s="279" t="s">
        <v>3615</v>
      </c>
      <c r="I108" s="279" t="s">
        <v>3578</v>
      </c>
      <c r="J108" s="279">
        <v>50</v>
      </c>
      <c r="K108" s="290"/>
    </row>
    <row r="109" spans="2:11" ht="15" customHeight="1">
      <c r="B109" s="299"/>
      <c r="C109" s="279" t="s">
        <v>3603</v>
      </c>
      <c r="D109" s="279"/>
      <c r="E109" s="279"/>
      <c r="F109" s="298" t="s">
        <v>3582</v>
      </c>
      <c r="G109" s="279"/>
      <c r="H109" s="279" t="s">
        <v>3615</v>
      </c>
      <c r="I109" s="279" t="s">
        <v>3578</v>
      </c>
      <c r="J109" s="279">
        <v>50</v>
      </c>
      <c r="K109" s="290"/>
    </row>
    <row r="110" spans="2:11" ht="15" customHeight="1">
      <c r="B110" s="299"/>
      <c r="C110" s="279" t="s">
        <v>3601</v>
      </c>
      <c r="D110" s="279"/>
      <c r="E110" s="279"/>
      <c r="F110" s="298" t="s">
        <v>3582</v>
      </c>
      <c r="G110" s="279"/>
      <c r="H110" s="279" t="s">
        <v>3615</v>
      </c>
      <c r="I110" s="279" t="s">
        <v>3578</v>
      </c>
      <c r="J110" s="279">
        <v>50</v>
      </c>
      <c r="K110" s="290"/>
    </row>
    <row r="111" spans="2:11" ht="15" customHeight="1">
      <c r="B111" s="299"/>
      <c r="C111" s="279" t="s">
        <v>58</v>
      </c>
      <c r="D111" s="279"/>
      <c r="E111" s="279"/>
      <c r="F111" s="298" t="s">
        <v>3576</v>
      </c>
      <c r="G111" s="279"/>
      <c r="H111" s="279" t="s">
        <v>3616</v>
      </c>
      <c r="I111" s="279" t="s">
        <v>3578</v>
      </c>
      <c r="J111" s="279">
        <v>20</v>
      </c>
      <c r="K111" s="290"/>
    </row>
    <row r="112" spans="2:11" ht="15" customHeight="1">
      <c r="B112" s="299"/>
      <c r="C112" s="279" t="s">
        <v>3617</v>
      </c>
      <c r="D112" s="279"/>
      <c r="E112" s="279"/>
      <c r="F112" s="298" t="s">
        <v>3576</v>
      </c>
      <c r="G112" s="279"/>
      <c r="H112" s="279" t="s">
        <v>3618</v>
      </c>
      <c r="I112" s="279" t="s">
        <v>3578</v>
      </c>
      <c r="J112" s="279">
        <v>120</v>
      </c>
      <c r="K112" s="290"/>
    </row>
    <row r="113" spans="2:11" ht="15" customHeight="1">
      <c r="B113" s="299"/>
      <c r="C113" s="279" t="s">
        <v>43</v>
      </c>
      <c r="D113" s="279"/>
      <c r="E113" s="279"/>
      <c r="F113" s="298" t="s">
        <v>3576</v>
      </c>
      <c r="G113" s="279"/>
      <c r="H113" s="279" t="s">
        <v>3619</v>
      </c>
      <c r="I113" s="279" t="s">
        <v>3610</v>
      </c>
      <c r="J113" s="279"/>
      <c r="K113" s="290"/>
    </row>
    <row r="114" spans="2:11" ht="15" customHeight="1">
      <c r="B114" s="299"/>
      <c r="C114" s="279" t="s">
        <v>53</v>
      </c>
      <c r="D114" s="279"/>
      <c r="E114" s="279"/>
      <c r="F114" s="298" t="s">
        <v>3576</v>
      </c>
      <c r="G114" s="279"/>
      <c r="H114" s="279" t="s">
        <v>3620</v>
      </c>
      <c r="I114" s="279" t="s">
        <v>3610</v>
      </c>
      <c r="J114" s="279"/>
      <c r="K114" s="290"/>
    </row>
    <row r="115" spans="2:11" ht="15" customHeight="1">
      <c r="B115" s="299"/>
      <c r="C115" s="279" t="s">
        <v>62</v>
      </c>
      <c r="D115" s="279"/>
      <c r="E115" s="279"/>
      <c r="F115" s="298" t="s">
        <v>3576</v>
      </c>
      <c r="G115" s="279"/>
      <c r="H115" s="279" t="s">
        <v>3621</v>
      </c>
      <c r="I115" s="279" t="s">
        <v>3622</v>
      </c>
      <c r="J115" s="279"/>
      <c r="K115" s="290"/>
    </row>
    <row r="116" spans="2:11" ht="15" customHeight="1">
      <c r="B116" s="302"/>
      <c r="C116" s="308"/>
      <c r="D116" s="308"/>
      <c r="E116" s="308"/>
      <c r="F116" s="308"/>
      <c r="G116" s="308"/>
      <c r="H116" s="308"/>
      <c r="I116" s="308"/>
      <c r="J116" s="308"/>
      <c r="K116" s="304"/>
    </row>
    <row r="117" spans="2:11" ht="18.75" customHeight="1">
      <c r="B117" s="309"/>
      <c r="C117" s="275"/>
      <c r="D117" s="275"/>
      <c r="E117" s="275"/>
      <c r="F117" s="310"/>
      <c r="G117" s="275"/>
      <c r="H117" s="275"/>
      <c r="I117" s="275"/>
      <c r="J117" s="275"/>
      <c r="K117" s="309"/>
    </row>
    <row r="118" spans="2:11" ht="18.75" customHeight="1"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</row>
    <row r="119" spans="2:11" ht="7.5" customHeight="1">
      <c r="B119" s="311"/>
      <c r="C119" s="312"/>
      <c r="D119" s="312"/>
      <c r="E119" s="312"/>
      <c r="F119" s="312"/>
      <c r="G119" s="312"/>
      <c r="H119" s="312"/>
      <c r="I119" s="312"/>
      <c r="J119" s="312"/>
      <c r="K119" s="313"/>
    </row>
    <row r="120" spans="2:11" ht="45" customHeight="1">
      <c r="B120" s="314"/>
      <c r="C120" s="394" t="s">
        <v>3623</v>
      </c>
      <c r="D120" s="394"/>
      <c r="E120" s="394"/>
      <c r="F120" s="394"/>
      <c r="G120" s="394"/>
      <c r="H120" s="394"/>
      <c r="I120" s="394"/>
      <c r="J120" s="394"/>
      <c r="K120" s="315"/>
    </row>
    <row r="121" spans="2:11" ht="17.25" customHeight="1">
      <c r="B121" s="316"/>
      <c r="C121" s="291" t="s">
        <v>3570</v>
      </c>
      <c r="D121" s="291"/>
      <c r="E121" s="291"/>
      <c r="F121" s="291" t="s">
        <v>3571</v>
      </c>
      <c r="G121" s="292"/>
      <c r="H121" s="291" t="s">
        <v>173</v>
      </c>
      <c r="I121" s="291" t="s">
        <v>62</v>
      </c>
      <c r="J121" s="291" t="s">
        <v>3572</v>
      </c>
      <c r="K121" s="317"/>
    </row>
    <row r="122" spans="2:11" ht="17.25" customHeight="1">
      <c r="B122" s="316"/>
      <c r="C122" s="293" t="s">
        <v>3573</v>
      </c>
      <c r="D122" s="293"/>
      <c r="E122" s="293"/>
      <c r="F122" s="294" t="s">
        <v>3574</v>
      </c>
      <c r="G122" s="295"/>
      <c r="H122" s="293"/>
      <c r="I122" s="293"/>
      <c r="J122" s="293" t="s">
        <v>3575</v>
      </c>
      <c r="K122" s="317"/>
    </row>
    <row r="123" spans="2:11" ht="5.25" customHeight="1">
      <c r="B123" s="318"/>
      <c r="C123" s="296"/>
      <c r="D123" s="296"/>
      <c r="E123" s="296"/>
      <c r="F123" s="296"/>
      <c r="G123" s="279"/>
      <c r="H123" s="296"/>
      <c r="I123" s="296"/>
      <c r="J123" s="296"/>
      <c r="K123" s="319"/>
    </row>
    <row r="124" spans="2:11" ht="15" customHeight="1">
      <c r="B124" s="318"/>
      <c r="C124" s="279" t="s">
        <v>3579</v>
      </c>
      <c r="D124" s="296"/>
      <c r="E124" s="296"/>
      <c r="F124" s="298" t="s">
        <v>3576</v>
      </c>
      <c r="G124" s="279"/>
      <c r="H124" s="279" t="s">
        <v>3615</v>
      </c>
      <c r="I124" s="279" t="s">
        <v>3578</v>
      </c>
      <c r="J124" s="279">
        <v>120</v>
      </c>
      <c r="K124" s="320"/>
    </row>
    <row r="125" spans="2:11" ht="15" customHeight="1">
      <c r="B125" s="318"/>
      <c r="C125" s="279" t="s">
        <v>3624</v>
      </c>
      <c r="D125" s="279"/>
      <c r="E125" s="279"/>
      <c r="F125" s="298" t="s">
        <v>3576</v>
      </c>
      <c r="G125" s="279"/>
      <c r="H125" s="279" t="s">
        <v>3625</v>
      </c>
      <c r="I125" s="279" t="s">
        <v>3578</v>
      </c>
      <c r="J125" s="279" t="s">
        <v>3626</v>
      </c>
      <c r="K125" s="320"/>
    </row>
    <row r="126" spans="2:11" ht="15" customHeight="1">
      <c r="B126" s="318"/>
      <c r="C126" s="279" t="s">
        <v>3525</v>
      </c>
      <c r="D126" s="279"/>
      <c r="E126" s="279"/>
      <c r="F126" s="298" t="s">
        <v>3576</v>
      </c>
      <c r="G126" s="279"/>
      <c r="H126" s="279" t="s">
        <v>3627</v>
      </c>
      <c r="I126" s="279" t="s">
        <v>3578</v>
      </c>
      <c r="J126" s="279" t="s">
        <v>3626</v>
      </c>
      <c r="K126" s="320"/>
    </row>
    <row r="127" spans="2:11" ht="15" customHeight="1">
      <c r="B127" s="318"/>
      <c r="C127" s="279" t="s">
        <v>3587</v>
      </c>
      <c r="D127" s="279"/>
      <c r="E127" s="279"/>
      <c r="F127" s="298" t="s">
        <v>3582</v>
      </c>
      <c r="G127" s="279"/>
      <c r="H127" s="279" t="s">
        <v>3588</v>
      </c>
      <c r="I127" s="279" t="s">
        <v>3578</v>
      </c>
      <c r="J127" s="279">
        <v>15</v>
      </c>
      <c r="K127" s="320"/>
    </row>
    <row r="128" spans="2:11" ht="15" customHeight="1">
      <c r="B128" s="318"/>
      <c r="C128" s="300" t="s">
        <v>3589</v>
      </c>
      <c r="D128" s="300"/>
      <c r="E128" s="300"/>
      <c r="F128" s="301" t="s">
        <v>3582</v>
      </c>
      <c r="G128" s="300"/>
      <c r="H128" s="300" t="s">
        <v>3590</v>
      </c>
      <c r="I128" s="300" t="s">
        <v>3578</v>
      </c>
      <c r="J128" s="300">
        <v>15</v>
      </c>
      <c r="K128" s="320"/>
    </row>
    <row r="129" spans="2:11" ht="15" customHeight="1">
      <c r="B129" s="318"/>
      <c r="C129" s="300" t="s">
        <v>3591</v>
      </c>
      <c r="D129" s="300"/>
      <c r="E129" s="300"/>
      <c r="F129" s="301" t="s">
        <v>3582</v>
      </c>
      <c r="G129" s="300"/>
      <c r="H129" s="300" t="s">
        <v>3592</v>
      </c>
      <c r="I129" s="300" t="s">
        <v>3578</v>
      </c>
      <c r="J129" s="300">
        <v>20</v>
      </c>
      <c r="K129" s="320"/>
    </row>
    <row r="130" spans="2:11" ht="15" customHeight="1">
      <c r="B130" s="318"/>
      <c r="C130" s="300" t="s">
        <v>3593</v>
      </c>
      <c r="D130" s="300"/>
      <c r="E130" s="300"/>
      <c r="F130" s="301" t="s">
        <v>3582</v>
      </c>
      <c r="G130" s="300"/>
      <c r="H130" s="300" t="s">
        <v>3594</v>
      </c>
      <c r="I130" s="300" t="s">
        <v>3578</v>
      </c>
      <c r="J130" s="300">
        <v>20</v>
      </c>
      <c r="K130" s="320"/>
    </row>
    <row r="131" spans="2:11" ht="15" customHeight="1">
      <c r="B131" s="318"/>
      <c r="C131" s="279" t="s">
        <v>3581</v>
      </c>
      <c r="D131" s="279"/>
      <c r="E131" s="279"/>
      <c r="F131" s="298" t="s">
        <v>3582</v>
      </c>
      <c r="G131" s="279"/>
      <c r="H131" s="279" t="s">
        <v>3615</v>
      </c>
      <c r="I131" s="279" t="s">
        <v>3578</v>
      </c>
      <c r="J131" s="279">
        <v>50</v>
      </c>
      <c r="K131" s="320"/>
    </row>
    <row r="132" spans="2:11" ht="15" customHeight="1">
      <c r="B132" s="318"/>
      <c r="C132" s="279" t="s">
        <v>3595</v>
      </c>
      <c r="D132" s="279"/>
      <c r="E132" s="279"/>
      <c r="F132" s="298" t="s">
        <v>3582</v>
      </c>
      <c r="G132" s="279"/>
      <c r="H132" s="279" t="s">
        <v>3615</v>
      </c>
      <c r="I132" s="279" t="s">
        <v>3578</v>
      </c>
      <c r="J132" s="279">
        <v>50</v>
      </c>
      <c r="K132" s="320"/>
    </row>
    <row r="133" spans="2:11" ht="15" customHeight="1">
      <c r="B133" s="318"/>
      <c r="C133" s="279" t="s">
        <v>3601</v>
      </c>
      <c r="D133" s="279"/>
      <c r="E133" s="279"/>
      <c r="F133" s="298" t="s">
        <v>3582</v>
      </c>
      <c r="G133" s="279"/>
      <c r="H133" s="279" t="s">
        <v>3615</v>
      </c>
      <c r="I133" s="279" t="s">
        <v>3578</v>
      </c>
      <c r="J133" s="279">
        <v>50</v>
      </c>
      <c r="K133" s="320"/>
    </row>
    <row r="134" spans="2:11" ht="15" customHeight="1">
      <c r="B134" s="318"/>
      <c r="C134" s="279" t="s">
        <v>3603</v>
      </c>
      <c r="D134" s="279"/>
      <c r="E134" s="279"/>
      <c r="F134" s="298" t="s">
        <v>3582</v>
      </c>
      <c r="G134" s="279"/>
      <c r="H134" s="279" t="s">
        <v>3615</v>
      </c>
      <c r="I134" s="279" t="s">
        <v>3578</v>
      </c>
      <c r="J134" s="279">
        <v>50</v>
      </c>
      <c r="K134" s="320"/>
    </row>
    <row r="135" spans="2:11" ht="15" customHeight="1">
      <c r="B135" s="318"/>
      <c r="C135" s="279" t="s">
        <v>178</v>
      </c>
      <c r="D135" s="279"/>
      <c r="E135" s="279"/>
      <c r="F135" s="298" t="s">
        <v>3582</v>
      </c>
      <c r="G135" s="279"/>
      <c r="H135" s="279" t="s">
        <v>3628</v>
      </c>
      <c r="I135" s="279" t="s">
        <v>3578</v>
      </c>
      <c r="J135" s="279">
        <v>255</v>
      </c>
      <c r="K135" s="320"/>
    </row>
    <row r="136" spans="2:11" ht="15" customHeight="1">
      <c r="B136" s="318"/>
      <c r="C136" s="279" t="s">
        <v>3605</v>
      </c>
      <c r="D136" s="279"/>
      <c r="E136" s="279"/>
      <c r="F136" s="298" t="s">
        <v>3576</v>
      </c>
      <c r="G136" s="279"/>
      <c r="H136" s="279" t="s">
        <v>3629</v>
      </c>
      <c r="I136" s="279" t="s">
        <v>3607</v>
      </c>
      <c r="J136" s="279"/>
      <c r="K136" s="320"/>
    </row>
    <row r="137" spans="2:11" ht="15" customHeight="1">
      <c r="B137" s="318"/>
      <c r="C137" s="279" t="s">
        <v>3608</v>
      </c>
      <c r="D137" s="279"/>
      <c r="E137" s="279"/>
      <c r="F137" s="298" t="s">
        <v>3576</v>
      </c>
      <c r="G137" s="279"/>
      <c r="H137" s="279" t="s">
        <v>3630</v>
      </c>
      <c r="I137" s="279" t="s">
        <v>3610</v>
      </c>
      <c r="J137" s="279"/>
      <c r="K137" s="320"/>
    </row>
    <row r="138" spans="2:11" ht="15" customHeight="1">
      <c r="B138" s="318"/>
      <c r="C138" s="279" t="s">
        <v>3611</v>
      </c>
      <c r="D138" s="279"/>
      <c r="E138" s="279"/>
      <c r="F138" s="298" t="s">
        <v>3576</v>
      </c>
      <c r="G138" s="279"/>
      <c r="H138" s="279" t="s">
        <v>3611</v>
      </c>
      <c r="I138" s="279" t="s">
        <v>3610</v>
      </c>
      <c r="J138" s="279"/>
      <c r="K138" s="320"/>
    </row>
    <row r="139" spans="2:11" ht="15" customHeight="1">
      <c r="B139" s="318"/>
      <c r="C139" s="279" t="s">
        <v>43</v>
      </c>
      <c r="D139" s="279"/>
      <c r="E139" s="279"/>
      <c r="F139" s="298" t="s">
        <v>3576</v>
      </c>
      <c r="G139" s="279"/>
      <c r="H139" s="279" t="s">
        <v>3631</v>
      </c>
      <c r="I139" s="279" t="s">
        <v>3610</v>
      </c>
      <c r="J139" s="279"/>
      <c r="K139" s="320"/>
    </row>
    <row r="140" spans="2:11" ht="15" customHeight="1">
      <c r="B140" s="318"/>
      <c r="C140" s="279" t="s">
        <v>3632</v>
      </c>
      <c r="D140" s="279"/>
      <c r="E140" s="279"/>
      <c r="F140" s="298" t="s">
        <v>3576</v>
      </c>
      <c r="G140" s="279"/>
      <c r="H140" s="279" t="s">
        <v>3633</v>
      </c>
      <c r="I140" s="279" t="s">
        <v>3610</v>
      </c>
      <c r="J140" s="279"/>
      <c r="K140" s="320"/>
    </row>
    <row r="141" spans="2:11" ht="15" customHeight="1">
      <c r="B141" s="321"/>
      <c r="C141" s="322"/>
      <c r="D141" s="322"/>
      <c r="E141" s="322"/>
      <c r="F141" s="322"/>
      <c r="G141" s="322"/>
      <c r="H141" s="322"/>
      <c r="I141" s="322"/>
      <c r="J141" s="322"/>
      <c r="K141" s="323"/>
    </row>
    <row r="142" spans="2:11" ht="18.75" customHeight="1">
      <c r="B142" s="275"/>
      <c r="C142" s="275"/>
      <c r="D142" s="275"/>
      <c r="E142" s="275"/>
      <c r="F142" s="310"/>
      <c r="G142" s="275"/>
      <c r="H142" s="275"/>
      <c r="I142" s="275"/>
      <c r="J142" s="275"/>
      <c r="K142" s="275"/>
    </row>
    <row r="143" spans="2:11" ht="18.75" customHeight="1"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</row>
    <row r="144" spans="2:11" ht="7.5" customHeight="1">
      <c r="B144" s="286"/>
      <c r="C144" s="287"/>
      <c r="D144" s="287"/>
      <c r="E144" s="287"/>
      <c r="F144" s="287"/>
      <c r="G144" s="287"/>
      <c r="H144" s="287"/>
      <c r="I144" s="287"/>
      <c r="J144" s="287"/>
      <c r="K144" s="288"/>
    </row>
    <row r="145" spans="2:11" ht="45" customHeight="1">
      <c r="B145" s="289"/>
      <c r="C145" s="395" t="s">
        <v>3634</v>
      </c>
      <c r="D145" s="395"/>
      <c r="E145" s="395"/>
      <c r="F145" s="395"/>
      <c r="G145" s="395"/>
      <c r="H145" s="395"/>
      <c r="I145" s="395"/>
      <c r="J145" s="395"/>
      <c r="K145" s="290"/>
    </row>
    <row r="146" spans="2:11" ht="17.25" customHeight="1">
      <c r="B146" s="289"/>
      <c r="C146" s="291" t="s">
        <v>3570</v>
      </c>
      <c r="D146" s="291"/>
      <c r="E146" s="291"/>
      <c r="F146" s="291" t="s">
        <v>3571</v>
      </c>
      <c r="G146" s="292"/>
      <c r="H146" s="291" t="s">
        <v>173</v>
      </c>
      <c r="I146" s="291" t="s">
        <v>62</v>
      </c>
      <c r="J146" s="291" t="s">
        <v>3572</v>
      </c>
      <c r="K146" s="290"/>
    </row>
    <row r="147" spans="2:11" ht="17.25" customHeight="1">
      <c r="B147" s="289"/>
      <c r="C147" s="293" t="s">
        <v>3573</v>
      </c>
      <c r="D147" s="293"/>
      <c r="E147" s="293"/>
      <c r="F147" s="294" t="s">
        <v>3574</v>
      </c>
      <c r="G147" s="295"/>
      <c r="H147" s="293"/>
      <c r="I147" s="293"/>
      <c r="J147" s="293" t="s">
        <v>3575</v>
      </c>
      <c r="K147" s="290"/>
    </row>
    <row r="148" spans="2:11" ht="5.25" customHeight="1">
      <c r="B148" s="299"/>
      <c r="C148" s="296"/>
      <c r="D148" s="296"/>
      <c r="E148" s="296"/>
      <c r="F148" s="296"/>
      <c r="G148" s="297"/>
      <c r="H148" s="296"/>
      <c r="I148" s="296"/>
      <c r="J148" s="296"/>
      <c r="K148" s="320"/>
    </row>
    <row r="149" spans="2:11" ht="15" customHeight="1">
      <c r="B149" s="299"/>
      <c r="C149" s="324" t="s">
        <v>3579</v>
      </c>
      <c r="D149" s="279"/>
      <c r="E149" s="279"/>
      <c r="F149" s="325" t="s">
        <v>3576</v>
      </c>
      <c r="G149" s="279"/>
      <c r="H149" s="324" t="s">
        <v>3615</v>
      </c>
      <c r="I149" s="324" t="s">
        <v>3578</v>
      </c>
      <c r="J149" s="324">
        <v>120</v>
      </c>
      <c r="K149" s="320"/>
    </row>
    <row r="150" spans="2:11" ht="15" customHeight="1">
      <c r="B150" s="299"/>
      <c r="C150" s="324" t="s">
        <v>3624</v>
      </c>
      <c r="D150" s="279"/>
      <c r="E150" s="279"/>
      <c r="F150" s="325" t="s">
        <v>3576</v>
      </c>
      <c r="G150" s="279"/>
      <c r="H150" s="324" t="s">
        <v>3635</v>
      </c>
      <c r="I150" s="324" t="s">
        <v>3578</v>
      </c>
      <c r="J150" s="324" t="s">
        <v>3626</v>
      </c>
      <c r="K150" s="320"/>
    </row>
    <row r="151" spans="2:11" ht="15" customHeight="1">
      <c r="B151" s="299"/>
      <c r="C151" s="324" t="s">
        <v>3525</v>
      </c>
      <c r="D151" s="279"/>
      <c r="E151" s="279"/>
      <c r="F151" s="325" t="s">
        <v>3576</v>
      </c>
      <c r="G151" s="279"/>
      <c r="H151" s="324" t="s">
        <v>3636</v>
      </c>
      <c r="I151" s="324" t="s">
        <v>3578</v>
      </c>
      <c r="J151" s="324" t="s">
        <v>3626</v>
      </c>
      <c r="K151" s="320"/>
    </row>
    <row r="152" spans="2:11" ht="15" customHeight="1">
      <c r="B152" s="299"/>
      <c r="C152" s="324" t="s">
        <v>3581</v>
      </c>
      <c r="D152" s="279"/>
      <c r="E152" s="279"/>
      <c r="F152" s="325" t="s">
        <v>3582</v>
      </c>
      <c r="G152" s="279"/>
      <c r="H152" s="324" t="s">
        <v>3615</v>
      </c>
      <c r="I152" s="324" t="s">
        <v>3578</v>
      </c>
      <c r="J152" s="324">
        <v>50</v>
      </c>
      <c r="K152" s="320"/>
    </row>
    <row r="153" spans="2:11" ht="15" customHeight="1">
      <c r="B153" s="299"/>
      <c r="C153" s="324" t="s">
        <v>3584</v>
      </c>
      <c r="D153" s="279"/>
      <c r="E153" s="279"/>
      <c r="F153" s="325" t="s">
        <v>3576</v>
      </c>
      <c r="G153" s="279"/>
      <c r="H153" s="324" t="s">
        <v>3615</v>
      </c>
      <c r="I153" s="324" t="s">
        <v>3586</v>
      </c>
      <c r="J153" s="324"/>
      <c r="K153" s="320"/>
    </row>
    <row r="154" spans="2:11" ht="15" customHeight="1">
      <c r="B154" s="299"/>
      <c r="C154" s="324" t="s">
        <v>3595</v>
      </c>
      <c r="D154" s="279"/>
      <c r="E154" s="279"/>
      <c r="F154" s="325" t="s">
        <v>3582</v>
      </c>
      <c r="G154" s="279"/>
      <c r="H154" s="324" t="s">
        <v>3615</v>
      </c>
      <c r="I154" s="324" t="s">
        <v>3578</v>
      </c>
      <c r="J154" s="324">
        <v>50</v>
      </c>
      <c r="K154" s="320"/>
    </row>
    <row r="155" spans="2:11" ht="15" customHeight="1">
      <c r="B155" s="299"/>
      <c r="C155" s="324" t="s">
        <v>3603</v>
      </c>
      <c r="D155" s="279"/>
      <c r="E155" s="279"/>
      <c r="F155" s="325" t="s">
        <v>3582</v>
      </c>
      <c r="G155" s="279"/>
      <c r="H155" s="324" t="s">
        <v>3615</v>
      </c>
      <c r="I155" s="324" t="s">
        <v>3578</v>
      </c>
      <c r="J155" s="324">
        <v>50</v>
      </c>
      <c r="K155" s="320"/>
    </row>
    <row r="156" spans="2:11" ht="15" customHeight="1">
      <c r="B156" s="299"/>
      <c r="C156" s="324" t="s">
        <v>3601</v>
      </c>
      <c r="D156" s="279"/>
      <c r="E156" s="279"/>
      <c r="F156" s="325" t="s">
        <v>3582</v>
      </c>
      <c r="G156" s="279"/>
      <c r="H156" s="324" t="s">
        <v>3615</v>
      </c>
      <c r="I156" s="324" t="s">
        <v>3578</v>
      </c>
      <c r="J156" s="324">
        <v>50</v>
      </c>
      <c r="K156" s="320"/>
    </row>
    <row r="157" spans="2:11" ht="15" customHeight="1">
      <c r="B157" s="299"/>
      <c r="C157" s="324" t="s">
        <v>160</v>
      </c>
      <c r="D157" s="279"/>
      <c r="E157" s="279"/>
      <c r="F157" s="325" t="s">
        <v>3576</v>
      </c>
      <c r="G157" s="279"/>
      <c r="H157" s="324" t="s">
        <v>3637</v>
      </c>
      <c r="I157" s="324" t="s">
        <v>3578</v>
      </c>
      <c r="J157" s="324" t="s">
        <v>3638</v>
      </c>
      <c r="K157" s="320"/>
    </row>
    <row r="158" spans="2:11" ht="15" customHeight="1">
      <c r="B158" s="299"/>
      <c r="C158" s="324" t="s">
        <v>3639</v>
      </c>
      <c r="D158" s="279"/>
      <c r="E158" s="279"/>
      <c r="F158" s="325" t="s">
        <v>3576</v>
      </c>
      <c r="G158" s="279"/>
      <c r="H158" s="324" t="s">
        <v>3640</v>
      </c>
      <c r="I158" s="324" t="s">
        <v>3610</v>
      </c>
      <c r="J158" s="324"/>
      <c r="K158" s="320"/>
    </row>
    <row r="159" spans="2:11" ht="15" customHeight="1">
      <c r="B159" s="326"/>
      <c r="C159" s="308"/>
      <c r="D159" s="308"/>
      <c r="E159" s="308"/>
      <c r="F159" s="308"/>
      <c r="G159" s="308"/>
      <c r="H159" s="308"/>
      <c r="I159" s="308"/>
      <c r="J159" s="308"/>
      <c r="K159" s="327"/>
    </row>
    <row r="160" spans="2:11" ht="18.75" customHeight="1">
      <c r="B160" s="275"/>
      <c r="C160" s="279"/>
      <c r="D160" s="279"/>
      <c r="E160" s="279"/>
      <c r="F160" s="298"/>
      <c r="G160" s="279"/>
      <c r="H160" s="279"/>
      <c r="I160" s="279"/>
      <c r="J160" s="279"/>
      <c r="K160" s="275"/>
    </row>
    <row r="161" spans="2:11" ht="18.75" customHeight="1"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</row>
    <row r="162" spans="2:11" ht="7.5" customHeight="1">
      <c r="B162" s="267"/>
      <c r="C162" s="268"/>
      <c r="D162" s="268"/>
      <c r="E162" s="268"/>
      <c r="F162" s="268"/>
      <c r="G162" s="268"/>
      <c r="H162" s="268"/>
      <c r="I162" s="268"/>
      <c r="J162" s="268"/>
      <c r="K162" s="269"/>
    </row>
    <row r="163" spans="2:11" ht="45" customHeight="1">
      <c r="B163" s="270"/>
      <c r="C163" s="394" t="s">
        <v>3641</v>
      </c>
      <c r="D163" s="394"/>
      <c r="E163" s="394"/>
      <c r="F163" s="394"/>
      <c r="G163" s="394"/>
      <c r="H163" s="394"/>
      <c r="I163" s="394"/>
      <c r="J163" s="394"/>
      <c r="K163" s="271"/>
    </row>
    <row r="164" spans="2:11" ht="17.25" customHeight="1">
      <c r="B164" s="270"/>
      <c r="C164" s="291" t="s">
        <v>3570</v>
      </c>
      <c r="D164" s="291"/>
      <c r="E164" s="291"/>
      <c r="F164" s="291" t="s">
        <v>3571</v>
      </c>
      <c r="G164" s="328"/>
      <c r="H164" s="329" t="s">
        <v>173</v>
      </c>
      <c r="I164" s="329" t="s">
        <v>62</v>
      </c>
      <c r="J164" s="291" t="s">
        <v>3572</v>
      </c>
      <c r="K164" s="271"/>
    </row>
    <row r="165" spans="2:11" ht="17.25" customHeight="1">
      <c r="B165" s="272"/>
      <c r="C165" s="293" t="s">
        <v>3573</v>
      </c>
      <c r="D165" s="293"/>
      <c r="E165" s="293"/>
      <c r="F165" s="294" t="s">
        <v>3574</v>
      </c>
      <c r="G165" s="330"/>
      <c r="H165" s="331"/>
      <c r="I165" s="331"/>
      <c r="J165" s="293" t="s">
        <v>3575</v>
      </c>
      <c r="K165" s="273"/>
    </row>
    <row r="166" spans="2:11" ht="5.25" customHeight="1">
      <c r="B166" s="299"/>
      <c r="C166" s="296"/>
      <c r="D166" s="296"/>
      <c r="E166" s="296"/>
      <c r="F166" s="296"/>
      <c r="G166" s="297"/>
      <c r="H166" s="296"/>
      <c r="I166" s="296"/>
      <c r="J166" s="296"/>
      <c r="K166" s="320"/>
    </row>
    <row r="167" spans="2:11" ht="15" customHeight="1">
      <c r="B167" s="299"/>
      <c r="C167" s="279" t="s">
        <v>3579</v>
      </c>
      <c r="D167" s="279"/>
      <c r="E167" s="279"/>
      <c r="F167" s="298" t="s">
        <v>3576</v>
      </c>
      <c r="G167" s="279"/>
      <c r="H167" s="279" t="s">
        <v>3615</v>
      </c>
      <c r="I167" s="279" t="s">
        <v>3578</v>
      </c>
      <c r="J167" s="279">
        <v>120</v>
      </c>
      <c r="K167" s="320"/>
    </row>
    <row r="168" spans="2:11" ht="15" customHeight="1">
      <c r="B168" s="299"/>
      <c r="C168" s="279" t="s">
        <v>3624</v>
      </c>
      <c r="D168" s="279"/>
      <c r="E168" s="279"/>
      <c r="F168" s="298" t="s">
        <v>3576</v>
      </c>
      <c r="G168" s="279"/>
      <c r="H168" s="279" t="s">
        <v>3625</v>
      </c>
      <c r="I168" s="279" t="s">
        <v>3578</v>
      </c>
      <c r="J168" s="279" t="s">
        <v>3626</v>
      </c>
      <c r="K168" s="320"/>
    </row>
    <row r="169" spans="2:11" ht="15" customHeight="1">
      <c r="B169" s="299"/>
      <c r="C169" s="279" t="s">
        <v>3525</v>
      </c>
      <c r="D169" s="279"/>
      <c r="E169" s="279"/>
      <c r="F169" s="298" t="s">
        <v>3576</v>
      </c>
      <c r="G169" s="279"/>
      <c r="H169" s="279" t="s">
        <v>3642</v>
      </c>
      <c r="I169" s="279" t="s">
        <v>3578</v>
      </c>
      <c r="J169" s="279" t="s">
        <v>3626</v>
      </c>
      <c r="K169" s="320"/>
    </row>
    <row r="170" spans="2:11" ht="15" customHeight="1">
      <c r="B170" s="299"/>
      <c r="C170" s="279" t="s">
        <v>3581</v>
      </c>
      <c r="D170" s="279"/>
      <c r="E170" s="279"/>
      <c r="F170" s="298" t="s">
        <v>3582</v>
      </c>
      <c r="G170" s="279"/>
      <c r="H170" s="279" t="s">
        <v>3642</v>
      </c>
      <c r="I170" s="279" t="s">
        <v>3578</v>
      </c>
      <c r="J170" s="279">
        <v>50</v>
      </c>
      <c r="K170" s="320"/>
    </row>
    <row r="171" spans="2:11" ht="15" customHeight="1">
      <c r="B171" s="299"/>
      <c r="C171" s="279" t="s">
        <v>3584</v>
      </c>
      <c r="D171" s="279"/>
      <c r="E171" s="279"/>
      <c r="F171" s="298" t="s">
        <v>3576</v>
      </c>
      <c r="G171" s="279"/>
      <c r="H171" s="279" t="s">
        <v>3642</v>
      </c>
      <c r="I171" s="279" t="s">
        <v>3586</v>
      </c>
      <c r="J171" s="279"/>
      <c r="K171" s="320"/>
    </row>
    <row r="172" spans="2:11" ht="15" customHeight="1">
      <c r="B172" s="299"/>
      <c r="C172" s="279" t="s">
        <v>3595</v>
      </c>
      <c r="D172" s="279"/>
      <c r="E172" s="279"/>
      <c r="F172" s="298" t="s">
        <v>3582</v>
      </c>
      <c r="G172" s="279"/>
      <c r="H172" s="279" t="s">
        <v>3642</v>
      </c>
      <c r="I172" s="279" t="s">
        <v>3578</v>
      </c>
      <c r="J172" s="279">
        <v>50</v>
      </c>
      <c r="K172" s="320"/>
    </row>
    <row r="173" spans="2:11" ht="15" customHeight="1">
      <c r="B173" s="299"/>
      <c r="C173" s="279" t="s">
        <v>3603</v>
      </c>
      <c r="D173" s="279"/>
      <c r="E173" s="279"/>
      <c r="F173" s="298" t="s">
        <v>3582</v>
      </c>
      <c r="G173" s="279"/>
      <c r="H173" s="279" t="s">
        <v>3642</v>
      </c>
      <c r="I173" s="279" t="s">
        <v>3578</v>
      </c>
      <c r="J173" s="279">
        <v>50</v>
      </c>
      <c r="K173" s="320"/>
    </row>
    <row r="174" spans="2:11" ht="15" customHeight="1">
      <c r="B174" s="299"/>
      <c r="C174" s="279" t="s">
        <v>3601</v>
      </c>
      <c r="D174" s="279"/>
      <c r="E174" s="279"/>
      <c r="F174" s="298" t="s">
        <v>3582</v>
      </c>
      <c r="G174" s="279"/>
      <c r="H174" s="279" t="s">
        <v>3642</v>
      </c>
      <c r="I174" s="279" t="s">
        <v>3578</v>
      </c>
      <c r="J174" s="279">
        <v>50</v>
      </c>
      <c r="K174" s="320"/>
    </row>
    <row r="175" spans="2:11" ht="15" customHeight="1">
      <c r="B175" s="299"/>
      <c r="C175" s="279" t="s">
        <v>172</v>
      </c>
      <c r="D175" s="279"/>
      <c r="E175" s="279"/>
      <c r="F175" s="298" t="s">
        <v>3576</v>
      </c>
      <c r="G175" s="279"/>
      <c r="H175" s="279" t="s">
        <v>3643</v>
      </c>
      <c r="I175" s="279" t="s">
        <v>3644</v>
      </c>
      <c r="J175" s="279"/>
      <c r="K175" s="320"/>
    </row>
    <row r="176" spans="2:11" ht="15" customHeight="1">
      <c r="B176" s="299"/>
      <c r="C176" s="279" t="s">
        <v>62</v>
      </c>
      <c r="D176" s="279"/>
      <c r="E176" s="279"/>
      <c r="F176" s="298" t="s">
        <v>3576</v>
      </c>
      <c r="G176" s="279"/>
      <c r="H176" s="279" t="s">
        <v>3645</v>
      </c>
      <c r="I176" s="279" t="s">
        <v>3646</v>
      </c>
      <c r="J176" s="279">
        <v>1</v>
      </c>
      <c r="K176" s="320"/>
    </row>
    <row r="177" spans="2:11" ht="15" customHeight="1">
      <c r="B177" s="299"/>
      <c r="C177" s="279" t="s">
        <v>58</v>
      </c>
      <c r="D177" s="279"/>
      <c r="E177" s="279"/>
      <c r="F177" s="298" t="s">
        <v>3576</v>
      </c>
      <c r="G177" s="279"/>
      <c r="H177" s="279" t="s">
        <v>3647</v>
      </c>
      <c r="I177" s="279" t="s">
        <v>3578</v>
      </c>
      <c r="J177" s="279">
        <v>20</v>
      </c>
      <c r="K177" s="320"/>
    </row>
    <row r="178" spans="2:11" ht="15" customHeight="1">
      <c r="B178" s="299"/>
      <c r="C178" s="279" t="s">
        <v>173</v>
      </c>
      <c r="D178" s="279"/>
      <c r="E178" s="279"/>
      <c r="F178" s="298" t="s">
        <v>3576</v>
      </c>
      <c r="G178" s="279"/>
      <c r="H178" s="279" t="s">
        <v>3648</v>
      </c>
      <c r="I178" s="279" t="s">
        <v>3578</v>
      </c>
      <c r="J178" s="279">
        <v>255</v>
      </c>
      <c r="K178" s="320"/>
    </row>
    <row r="179" spans="2:11" ht="15" customHeight="1">
      <c r="B179" s="299"/>
      <c r="C179" s="279" t="s">
        <v>174</v>
      </c>
      <c r="D179" s="279"/>
      <c r="E179" s="279"/>
      <c r="F179" s="298" t="s">
        <v>3576</v>
      </c>
      <c r="G179" s="279"/>
      <c r="H179" s="279" t="s">
        <v>3541</v>
      </c>
      <c r="I179" s="279" t="s">
        <v>3578</v>
      </c>
      <c r="J179" s="279">
        <v>10</v>
      </c>
      <c r="K179" s="320"/>
    </row>
    <row r="180" spans="2:11" ht="15" customHeight="1">
      <c r="B180" s="299"/>
      <c r="C180" s="279" t="s">
        <v>175</v>
      </c>
      <c r="D180" s="279"/>
      <c r="E180" s="279"/>
      <c r="F180" s="298" t="s">
        <v>3576</v>
      </c>
      <c r="G180" s="279"/>
      <c r="H180" s="279" t="s">
        <v>3649</v>
      </c>
      <c r="I180" s="279" t="s">
        <v>3610</v>
      </c>
      <c r="J180" s="279"/>
      <c r="K180" s="320"/>
    </row>
    <row r="181" spans="2:11" ht="15" customHeight="1">
      <c r="B181" s="299"/>
      <c r="C181" s="279" t="s">
        <v>3650</v>
      </c>
      <c r="D181" s="279"/>
      <c r="E181" s="279"/>
      <c r="F181" s="298" t="s">
        <v>3576</v>
      </c>
      <c r="G181" s="279"/>
      <c r="H181" s="279" t="s">
        <v>3651</v>
      </c>
      <c r="I181" s="279" t="s">
        <v>3610</v>
      </c>
      <c r="J181" s="279"/>
      <c r="K181" s="320"/>
    </row>
    <row r="182" spans="2:11" ht="15" customHeight="1">
      <c r="B182" s="299"/>
      <c r="C182" s="279" t="s">
        <v>3639</v>
      </c>
      <c r="D182" s="279"/>
      <c r="E182" s="279"/>
      <c r="F182" s="298" t="s">
        <v>3576</v>
      </c>
      <c r="G182" s="279"/>
      <c r="H182" s="279" t="s">
        <v>3652</v>
      </c>
      <c r="I182" s="279" t="s">
        <v>3610</v>
      </c>
      <c r="J182" s="279"/>
      <c r="K182" s="320"/>
    </row>
    <row r="183" spans="2:11" ht="15" customHeight="1">
      <c r="B183" s="299"/>
      <c r="C183" s="279" t="s">
        <v>177</v>
      </c>
      <c r="D183" s="279"/>
      <c r="E183" s="279"/>
      <c r="F183" s="298" t="s">
        <v>3582</v>
      </c>
      <c r="G183" s="279"/>
      <c r="H183" s="279" t="s">
        <v>3653</v>
      </c>
      <c r="I183" s="279" t="s">
        <v>3578</v>
      </c>
      <c r="J183" s="279">
        <v>50</v>
      </c>
      <c r="K183" s="320"/>
    </row>
    <row r="184" spans="2:11" ht="15" customHeight="1">
      <c r="B184" s="299"/>
      <c r="C184" s="279" t="s">
        <v>3654</v>
      </c>
      <c r="D184" s="279"/>
      <c r="E184" s="279"/>
      <c r="F184" s="298" t="s">
        <v>3582</v>
      </c>
      <c r="G184" s="279"/>
      <c r="H184" s="279" t="s">
        <v>3655</v>
      </c>
      <c r="I184" s="279" t="s">
        <v>3656</v>
      </c>
      <c r="J184" s="279"/>
      <c r="K184" s="320"/>
    </row>
    <row r="185" spans="2:11" ht="15" customHeight="1">
      <c r="B185" s="299"/>
      <c r="C185" s="279" t="s">
        <v>3657</v>
      </c>
      <c r="D185" s="279"/>
      <c r="E185" s="279"/>
      <c r="F185" s="298" t="s">
        <v>3582</v>
      </c>
      <c r="G185" s="279"/>
      <c r="H185" s="279" t="s">
        <v>3658</v>
      </c>
      <c r="I185" s="279" t="s">
        <v>3656</v>
      </c>
      <c r="J185" s="279"/>
      <c r="K185" s="320"/>
    </row>
    <row r="186" spans="2:11" ht="15" customHeight="1">
      <c r="B186" s="299"/>
      <c r="C186" s="279" t="s">
        <v>3659</v>
      </c>
      <c r="D186" s="279"/>
      <c r="E186" s="279"/>
      <c r="F186" s="298" t="s">
        <v>3582</v>
      </c>
      <c r="G186" s="279"/>
      <c r="H186" s="279" t="s">
        <v>3660</v>
      </c>
      <c r="I186" s="279" t="s">
        <v>3656</v>
      </c>
      <c r="J186" s="279"/>
      <c r="K186" s="320"/>
    </row>
    <row r="187" spans="2:11" ht="15" customHeight="1">
      <c r="B187" s="299"/>
      <c r="C187" s="332" t="s">
        <v>3661</v>
      </c>
      <c r="D187" s="279"/>
      <c r="E187" s="279"/>
      <c r="F187" s="298" t="s">
        <v>3582</v>
      </c>
      <c r="G187" s="279"/>
      <c r="H187" s="279" t="s">
        <v>3662</v>
      </c>
      <c r="I187" s="279" t="s">
        <v>3663</v>
      </c>
      <c r="J187" s="333" t="s">
        <v>3664</v>
      </c>
      <c r="K187" s="320"/>
    </row>
    <row r="188" spans="2:11" ht="15" customHeight="1">
      <c r="B188" s="299"/>
      <c r="C188" s="284" t="s">
        <v>47</v>
      </c>
      <c r="D188" s="279"/>
      <c r="E188" s="279"/>
      <c r="F188" s="298" t="s">
        <v>3576</v>
      </c>
      <c r="G188" s="279"/>
      <c r="H188" s="275" t="s">
        <v>3665</v>
      </c>
      <c r="I188" s="279" t="s">
        <v>3666</v>
      </c>
      <c r="J188" s="279"/>
      <c r="K188" s="320"/>
    </row>
    <row r="189" spans="2:11" ht="15" customHeight="1">
      <c r="B189" s="299"/>
      <c r="C189" s="284" t="s">
        <v>3667</v>
      </c>
      <c r="D189" s="279"/>
      <c r="E189" s="279"/>
      <c r="F189" s="298" t="s">
        <v>3576</v>
      </c>
      <c r="G189" s="279"/>
      <c r="H189" s="279" t="s">
        <v>3668</v>
      </c>
      <c r="I189" s="279" t="s">
        <v>3610</v>
      </c>
      <c r="J189" s="279"/>
      <c r="K189" s="320"/>
    </row>
    <row r="190" spans="2:11" ht="15" customHeight="1">
      <c r="B190" s="299"/>
      <c r="C190" s="284" t="s">
        <v>3669</v>
      </c>
      <c r="D190" s="279"/>
      <c r="E190" s="279"/>
      <c r="F190" s="298" t="s">
        <v>3576</v>
      </c>
      <c r="G190" s="279"/>
      <c r="H190" s="279" t="s">
        <v>3670</v>
      </c>
      <c r="I190" s="279" t="s">
        <v>3610</v>
      </c>
      <c r="J190" s="279"/>
      <c r="K190" s="320"/>
    </row>
    <row r="191" spans="2:11" ht="15" customHeight="1">
      <c r="B191" s="299"/>
      <c r="C191" s="284" t="s">
        <v>3671</v>
      </c>
      <c r="D191" s="279"/>
      <c r="E191" s="279"/>
      <c r="F191" s="298" t="s">
        <v>3582</v>
      </c>
      <c r="G191" s="279"/>
      <c r="H191" s="279" t="s">
        <v>3672</v>
      </c>
      <c r="I191" s="279" t="s">
        <v>3610</v>
      </c>
      <c r="J191" s="279"/>
      <c r="K191" s="320"/>
    </row>
    <row r="192" spans="2:11" ht="15" customHeight="1">
      <c r="B192" s="326"/>
      <c r="C192" s="334"/>
      <c r="D192" s="308"/>
      <c r="E192" s="308"/>
      <c r="F192" s="308"/>
      <c r="G192" s="308"/>
      <c r="H192" s="308"/>
      <c r="I192" s="308"/>
      <c r="J192" s="308"/>
      <c r="K192" s="327"/>
    </row>
    <row r="193" spans="2:11" ht="18.75" customHeight="1">
      <c r="B193" s="275"/>
      <c r="C193" s="279"/>
      <c r="D193" s="279"/>
      <c r="E193" s="279"/>
      <c r="F193" s="298"/>
      <c r="G193" s="279"/>
      <c r="H193" s="279"/>
      <c r="I193" s="279"/>
      <c r="J193" s="279"/>
      <c r="K193" s="275"/>
    </row>
    <row r="194" spans="2:11" ht="18.75" customHeight="1">
      <c r="B194" s="275"/>
      <c r="C194" s="279"/>
      <c r="D194" s="279"/>
      <c r="E194" s="279"/>
      <c r="F194" s="298"/>
      <c r="G194" s="279"/>
      <c r="H194" s="279"/>
      <c r="I194" s="279"/>
      <c r="J194" s="279"/>
      <c r="K194" s="275"/>
    </row>
    <row r="195" spans="2:11" ht="18.75" customHeight="1"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</row>
    <row r="196" spans="2:11">
      <c r="B196" s="267"/>
      <c r="C196" s="268"/>
      <c r="D196" s="268"/>
      <c r="E196" s="268"/>
      <c r="F196" s="268"/>
      <c r="G196" s="268"/>
      <c r="H196" s="268"/>
      <c r="I196" s="268"/>
      <c r="J196" s="268"/>
      <c r="K196" s="269"/>
    </row>
    <row r="197" spans="2:11" ht="21">
      <c r="B197" s="270"/>
      <c r="C197" s="394" t="s">
        <v>3673</v>
      </c>
      <c r="D197" s="394"/>
      <c r="E197" s="394"/>
      <c r="F197" s="394"/>
      <c r="G197" s="394"/>
      <c r="H197" s="394"/>
      <c r="I197" s="394"/>
      <c r="J197" s="394"/>
      <c r="K197" s="271"/>
    </row>
    <row r="198" spans="2:11" ht="25.5" customHeight="1">
      <c r="B198" s="270"/>
      <c r="C198" s="335" t="s">
        <v>3674</v>
      </c>
      <c r="D198" s="335"/>
      <c r="E198" s="335"/>
      <c r="F198" s="335" t="s">
        <v>3675</v>
      </c>
      <c r="G198" s="336"/>
      <c r="H198" s="393" t="s">
        <v>3676</v>
      </c>
      <c r="I198" s="393"/>
      <c r="J198" s="393"/>
      <c r="K198" s="271"/>
    </row>
    <row r="199" spans="2:11" ht="5.25" customHeight="1">
      <c r="B199" s="299"/>
      <c r="C199" s="296"/>
      <c r="D199" s="296"/>
      <c r="E199" s="296"/>
      <c r="F199" s="296"/>
      <c r="G199" s="279"/>
      <c r="H199" s="296"/>
      <c r="I199" s="296"/>
      <c r="J199" s="296"/>
      <c r="K199" s="320"/>
    </row>
    <row r="200" spans="2:11" ht="15" customHeight="1">
      <c r="B200" s="299"/>
      <c r="C200" s="279" t="s">
        <v>3666</v>
      </c>
      <c r="D200" s="279"/>
      <c r="E200" s="279"/>
      <c r="F200" s="298" t="s">
        <v>48</v>
      </c>
      <c r="G200" s="279"/>
      <c r="H200" s="391" t="s">
        <v>3677</v>
      </c>
      <c r="I200" s="391"/>
      <c r="J200" s="391"/>
      <c r="K200" s="320"/>
    </row>
    <row r="201" spans="2:11" ht="15" customHeight="1">
      <c r="B201" s="299"/>
      <c r="C201" s="305"/>
      <c r="D201" s="279"/>
      <c r="E201" s="279"/>
      <c r="F201" s="298" t="s">
        <v>49</v>
      </c>
      <c r="G201" s="279"/>
      <c r="H201" s="391" t="s">
        <v>3678</v>
      </c>
      <c r="I201" s="391"/>
      <c r="J201" s="391"/>
      <c r="K201" s="320"/>
    </row>
    <row r="202" spans="2:11" ht="15" customHeight="1">
      <c r="B202" s="299"/>
      <c r="C202" s="305"/>
      <c r="D202" s="279"/>
      <c r="E202" s="279"/>
      <c r="F202" s="298" t="s">
        <v>52</v>
      </c>
      <c r="G202" s="279"/>
      <c r="H202" s="391" t="s">
        <v>3679</v>
      </c>
      <c r="I202" s="391"/>
      <c r="J202" s="391"/>
      <c r="K202" s="320"/>
    </row>
    <row r="203" spans="2:11" ht="15" customHeight="1">
      <c r="B203" s="299"/>
      <c r="C203" s="279"/>
      <c r="D203" s="279"/>
      <c r="E203" s="279"/>
      <c r="F203" s="298" t="s">
        <v>50</v>
      </c>
      <c r="G203" s="279"/>
      <c r="H203" s="391" t="s">
        <v>3680</v>
      </c>
      <c r="I203" s="391"/>
      <c r="J203" s="391"/>
      <c r="K203" s="320"/>
    </row>
    <row r="204" spans="2:11" ht="15" customHeight="1">
      <c r="B204" s="299"/>
      <c r="C204" s="279"/>
      <c r="D204" s="279"/>
      <c r="E204" s="279"/>
      <c r="F204" s="298" t="s">
        <v>51</v>
      </c>
      <c r="G204" s="279"/>
      <c r="H204" s="391" t="s">
        <v>3681</v>
      </c>
      <c r="I204" s="391"/>
      <c r="J204" s="391"/>
      <c r="K204" s="320"/>
    </row>
    <row r="205" spans="2:11" ht="15" customHeight="1">
      <c r="B205" s="299"/>
      <c r="C205" s="279"/>
      <c r="D205" s="279"/>
      <c r="E205" s="279"/>
      <c r="F205" s="298"/>
      <c r="G205" s="279"/>
      <c r="H205" s="279"/>
      <c r="I205" s="279"/>
      <c r="J205" s="279"/>
      <c r="K205" s="320"/>
    </row>
    <row r="206" spans="2:11" ht="15" customHeight="1">
      <c r="B206" s="299"/>
      <c r="C206" s="279" t="s">
        <v>3622</v>
      </c>
      <c r="D206" s="279"/>
      <c r="E206" s="279"/>
      <c r="F206" s="298" t="s">
        <v>84</v>
      </c>
      <c r="G206" s="279"/>
      <c r="H206" s="391" t="s">
        <v>3682</v>
      </c>
      <c r="I206" s="391"/>
      <c r="J206" s="391"/>
      <c r="K206" s="320"/>
    </row>
    <row r="207" spans="2:11" ht="15" customHeight="1">
      <c r="B207" s="299"/>
      <c r="C207" s="305"/>
      <c r="D207" s="279"/>
      <c r="E207" s="279"/>
      <c r="F207" s="298" t="s">
        <v>3521</v>
      </c>
      <c r="G207" s="279"/>
      <c r="H207" s="391" t="s">
        <v>3522</v>
      </c>
      <c r="I207" s="391"/>
      <c r="J207" s="391"/>
      <c r="K207" s="320"/>
    </row>
    <row r="208" spans="2:11" ht="15" customHeight="1">
      <c r="B208" s="299"/>
      <c r="C208" s="279"/>
      <c r="D208" s="279"/>
      <c r="E208" s="279"/>
      <c r="F208" s="298" t="s">
        <v>3519</v>
      </c>
      <c r="G208" s="279"/>
      <c r="H208" s="391" t="s">
        <v>3683</v>
      </c>
      <c r="I208" s="391"/>
      <c r="J208" s="391"/>
      <c r="K208" s="320"/>
    </row>
    <row r="209" spans="2:11" ht="15" customHeight="1">
      <c r="B209" s="337"/>
      <c r="C209" s="305"/>
      <c r="D209" s="305"/>
      <c r="E209" s="305"/>
      <c r="F209" s="298" t="s">
        <v>3523</v>
      </c>
      <c r="G209" s="284"/>
      <c r="H209" s="392" t="s">
        <v>3524</v>
      </c>
      <c r="I209" s="392"/>
      <c r="J209" s="392"/>
      <c r="K209" s="338"/>
    </row>
    <row r="210" spans="2:11" ht="15" customHeight="1">
      <c r="B210" s="337"/>
      <c r="C210" s="305"/>
      <c r="D210" s="305"/>
      <c r="E210" s="305"/>
      <c r="F210" s="298" t="s">
        <v>1004</v>
      </c>
      <c r="G210" s="284"/>
      <c r="H210" s="392" t="s">
        <v>3684</v>
      </c>
      <c r="I210" s="392"/>
      <c r="J210" s="392"/>
      <c r="K210" s="338"/>
    </row>
    <row r="211" spans="2:11" ht="15" customHeight="1">
      <c r="B211" s="337"/>
      <c r="C211" s="305"/>
      <c r="D211" s="305"/>
      <c r="E211" s="305"/>
      <c r="F211" s="339"/>
      <c r="G211" s="284"/>
      <c r="H211" s="340"/>
      <c r="I211" s="340"/>
      <c r="J211" s="340"/>
      <c r="K211" s="338"/>
    </row>
    <row r="212" spans="2:11" ht="15" customHeight="1">
      <c r="B212" s="337"/>
      <c r="C212" s="279" t="s">
        <v>3646</v>
      </c>
      <c r="D212" s="305"/>
      <c r="E212" s="305"/>
      <c r="F212" s="298">
        <v>1</v>
      </c>
      <c r="G212" s="284"/>
      <c r="H212" s="392" t="s">
        <v>3685</v>
      </c>
      <c r="I212" s="392"/>
      <c r="J212" s="392"/>
      <c r="K212" s="338"/>
    </row>
    <row r="213" spans="2:11" ht="15" customHeight="1">
      <c r="B213" s="337"/>
      <c r="C213" s="305"/>
      <c r="D213" s="305"/>
      <c r="E213" s="305"/>
      <c r="F213" s="298">
        <v>2</v>
      </c>
      <c r="G213" s="284"/>
      <c r="H213" s="392" t="s">
        <v>3686</v>
      </c>
      <c r="I213" s="392"/>
      <c r="J213" s="392"/>
      <c r="K213" s="338"/>
    </row>
    <row r="214" spans="2:11" ht="15" customHeight="1">
      <c r="B214" s="337"/>
      <c r="C214" s="305"/>
      <c r="D214" s="305"/>
      <c r="E214" s="305"/>
      <c r="F214" s="298">
        <v>3</v>
      </c>
      <c r="G214" s="284"/>
      <c r="H214" s="392" t="s">
        <v>3687</v>
      </c>
      <c r="I214" s="392"/>
      <c r="J214" s="392"/>
      <c r="K214" s="338"/>
    </row>
    <row r="215" spans="2:11" ht="15" customHeight="1">
      <c r="B215" s="337"/>
      <c r="C215" s="305"/>
      <c r="D215" s="305"/>
      <c r="E215" s="305"/>
      <c r="F215" s="298">
        <v>4</v>
      </c>
      <c r="G215" s="284"/>
      <c r="H215" s="392" t="s">
        <v>3688</v>
      </c>
      <c r="I215" s="392"/>
      <c r="J215" s="392"/>
      <c r="K215" s="338"/>
    </row>
    <row r="216" spans="2:11" ht="12.75" customHeight="1">
      <c r="B216" s="341"/>
      <c r="C216" s="342"/>
      <c r="D216" s="342"/>
      <c r="E216" s="342"/>
      <c r="F216" s="342"/>
      <c r="G216" s="342"/>
      <c r="H216" s="342"/>
      <c r="I216" s="342"/>
      <c r="J216" s="342"/>
      <c r="K216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90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375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ROUND(J96,2)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ROUND(SUM(BE96:BE312), 2)</f>
        <v>0</v>
      </c>
      <c r="G30" s="42"/>
      <c r="H30" s="42"/>
      <c r="I30" s="131">
        <v>0.21</v>
      </c>
      <c r="J30" s="130">
        <f>ROUND(ROUND((SUM(BE96:BE312)),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ROUND(SUM(BF96:BF312), 2)</f>
        <v>0</v>
      </c>
      <c r="G31" s="42"/>
      <c r="H31" s="42"/>
      <c r="I31" s="131">
        <v>0.15</v>
      </c>
      <c r="J31" s="130">
        <f>ROUND(ROUND((SUM(BF96:BF312)),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ROUND(SUM(BG96:BG312),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ROUND(SUM(BH96:BH312),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ROUND(SUM(BI96:BI312),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___101 - Komunikace - parkoviště ZPS (TSK hl. m. Prahy, a.s.)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J96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376</v>
      </c>
      <c r="E57" s="152"/>
      <c r="F57" s="152"/>
      <c r="G57" s="152"/>
      <c r="H57" s="152"/>
      <c r="I57" s="153"/>
      <c r="J57" s="154">
        <f>J97</f>
        <v>0</v>
      </c>
      <c r="K57" s="155"/>
    </row>
    <row r="58" spans="2:47" s="8" customFormat="1" ht="19.899999999999999" customHeight="1">
      <c r="B58" s="156"/>
      <c r="C58" s="157"/>
      <c r="D58" s="158" t="s">
        <v>165</v>
      </c>
      <c r="E58" s="159"/>
      <c r="F58" s="159"/>
      <c r="G58" s="159"/>
      <c r="H58" s="159"/>
      <c r="I58" s="160"/>
      <c r="J58" s="161">
        <f>J98</f>
        <v>0</v>
      </c>
      <c r="K58" s="162"/>
    </row>
    <row r="59" spans="2:47" s="8" customFormat="1" ht="19.899999999999999" customHeight="1">
      <c r="B59" s="156"/>
      <c r="C59" s="157"/>
      <c r="D59" s="158" t="s">
        <v>377</v>
      </c>
      <c r="E59" s="159"/>
      <c r="F59" s="159"/>
      <c r="G59" s="159"/>
      <c r="H59" s="159"/>
      <c r="I59" s="160"/>
      <c r="J59" s="161">
        <f>J149</f>
        <v>0</v>
      </c>
      <c r="K59" s="162"/>
    </row>
    <row r="60" spans="2:47" s="8" customFormat="1" ht="19.899999999999999" customHeight="1">
      <c r="B60" s="156"/>
      <c r="C60" s="157"/>
      <c r="D60" s="158" t="s">
        <v>378</v>
      </c>
      <c r="E60" s="159"/>
      <c r="F60" s="159"/>
      <c r="G60" s="159"/>
      <c r="H60" s="159"/>
      <c r="I60" s="160"/>
      <c r="J60" s="161">
        <f>J155</f>
        <v>0</v>
      </c>
      <c r="K60" s="162"/>
    </row>
    <row r="61" spans="2:47" s="8" customFormat="1" ht="19.899999999999999" customHeight="1">
      <c r="B61" s="156"/>
      <c r="C61" s="157"/>
      <c r="D61" s="158" t="s">
        <v>379</v>
      </c>
      <c r="E61" s="159"/>
      <c r="F61" s="159"/>
      <c r="G61" s="159"/>
      <c r="H61" s="159"/>
      <c r="I61" s="160"/>
      <c r="J61" s="161">
        <f>J177</f>
        <v>0</v>
      </c>
      <c r="K61" s="162"/>
    </row>
    <row r="62" spans="2:47" s="8" customFormat="1" ht="19.899999999999999" customHeight="1">
      <c r="B62" s="156"/>
      <c r="C62" s="157"/>
      <c r="D62" s="158" t="s">
        <v>380</v>
      </c>
      <c r="E62" s="159"/>
      <c r="F62" s="159"/>
      <c r="G62" s="159"/>
      <c r="H62" s="159"/>
      <c r="I62" s="160"/>
      <c r="J62" s="161">
        <f>J185</f>
        <v>0</v>
      </c>
      <c r="K62" s="162"/>
    </row>
    <row r="63" spans="2:47" s="8" customFormat="1" ht="19.899999999999999" customHeight="1">
      <c r="B63" s="156"/>
      <c r="C63" s="157"/>
      <c r="D63" s="158" t="s">
        <v>381</v>
      </c>
      <c r="E63" s="159"/>
      <c r="F63" s="159"/>
      <c r="G63" s="159"/>
      <c r="H63" s="159"/>
      <c r="I63" s="160"/>
      <c r="J63" s="161">
        <f>J192</f>
        <v>0</v>
      </c>
      <c r="K63" s="162"/>
    </row>
    <row r="64" spans="2:47" s="8" customFormat="1" ht="19.899999999999999" customHeight="1">
      <c r="B64" s="156"/>
      <c r="C64" s="157"/>
      <c r="D64" s="158" t="s">
        <v>382</v>
      </c>
      <c r="E64" s="159"/>
      <c r="F64" s="159"/>
      <c r="G64" s="159"/>
      <c r="H64" s="159"/>
      <c r="I64" s="160"/>
      <c r="J64" s="161">
        <f>J198</f>
        <v>0</v>
      </c>
      <c r="K64" s="162"/>
    </row>
    <row r="65" spans="2:11" s="8" customFormat="1" ht="19.899999999999999" customHeight="1">
      <c r="B65" s="156"/>
      <c r="C65" s="157"/>
      <c r="D65" s="158" t="s">
        <v>383</v>
      </c>
      <c r="E65" s="159"/>
      <c r="F65" s="159"/>
      <c r="G65" s="159"/>
      <c r="H65" s="159"/>
      <c r="I65" s="160"/>
      <c r="J65" s="161">
        <f>J204</f>
        <v>0</v>
      </c>
      <c r="K65" s="162"/>
    </row>
    <row r="66" spans="2:11" s="8" customFormat="1" ht="19.899999999999999" customHeight="1">
      <c r="B66" s="156"/>
      <c r="C66" s="157"/>
      <c r="D66" s="158" t="s">
        <v>384</v>
      </c>
      <c r="E66" s="159"/>
      <c r="F66" s="159"/>
      <c r="G66" s="159"/>
      <c r="H66" s="159"/>
      <c r="I66" s="160"/>
      <c r="J66" s="161">
        <f>J210</f>
        <v>0</v>
      </c>
      <c r="K66" s="162"/>
    </row>
    <row r="67" spans="2:11" s="8" customFormat="1" ht="19.899999999999999" customHeight="1">
      <c r="B67" s="156"/>
      <c r="C67" s="157"/>
      <c r="D67" s="158" t="s">
        <v>166</v>
      </c>
      <c r="E67" s="159"/>
      <c r="F67" s="159"/>
      <c r="G67" s="159"/>
      <c r="H67" s="159"/>
      <c r="I67" s="160"/>
      <c r="J67" s="161">
        <f>J222</f>
        <v>0</v>
      </c>
      <c r="K67" s="162"/>
    </row>
    <row r="68" spans="2:11" s="8" customFormat="1" ht="19.899999999999999" customHeight="1">
      <c r="B68" s="156"/>
      <c r="C68" s="157"/>
      <c r="D68" s="158" t="s">
        <v>167</v>
      </c>
      <c r="E68" s="159"/>
      <c r="F68" s="159"/>
      <c r="G68" s="159"/>
      <c r="H68" s="159"/>
      <c r="I68" s="160"/>
      <c r="J68" s="161">
        <f>J229</f>
        <v>0</v>
      </c>
      <c r="K68" s="162"/>
    </row>
    <row r="69" spans="2:11" s="8" customFormat="1" ht="19.899999999999999" customHeight="1">
      <c r="B69" s="156"/>
      <c r="C69" s="157"/>
      <c r="D69" s="158" t="s">
        <v>385</v>
      </c>
      <c r="E69" s="159"/>
      <c r="F69" s="159"/>
      <c r="G69" s="159"/>
      <c r="H69" s="159"/>
      <c r="I69" s="160"/>
      <c r="J69" s="161">
        <f>J250</f>
        <v>0</v>
      </c>
      <c r="K69" s="162"/>
    </row>
    <row r="70" spans="2:11" s="8" customFormat="1" ht="19.899999999999999" customHeight="1">
      <c r="B70" s="156"/>
      <c r="C70" s="157"/>
      <c r="D70" s="158" t="s">
        <v>386</v>
      </c>
      <c r="E70" s="159"/>
      <c r="F70" s="159"/>
      <c r="G70" s="159"/>
      <c r="H70" s="159"/>
      <c r="I70" s="160"/>
      <c r="J70" s="161">
        <f>J276</f>
        <v>0</v>
      </c>
      <c r="K70" s="162"/>
    </row>
    <row r="71" spans="2:11" s="8" customFormat="1" ht="19.899999999999999" customHeight="1">
      <c r="B71" s="156"/>
      <c r="C71" s="157"/>
      <c r="D71" s="158" t="s">
        <v>168</v>
      </c>
      <c r="E71" s="159"/>
      <c r="F71" s="159"/>
      <c r="G71" s="159"/>
      <c r="H71" s="159"/>
      <c r="I71" s="160"/>
      <c r="J71" s="161">
        <f>J281</f>
        <v>0</v>
      </c>
      <c r="K71" s="162"/>
    </row>
    <row r="72" spans="2:11" s="7" customFormat="1" ht="24.95" customHeight="1">
      <c r="B72" s="149"/>
      <c r="C72" s="150"/>
      <c r="D72" s="151" t="s">
        <v>387</v>
      </c>
      <c r="E72" s="152"/>
      <c r="F72" s="152"/>
      <c r="G72" s="152"/>
      <c r="H72" s="152"/>
      <c r="I72" s="153"/>
      <c r="J72" s="154">
        <f>J296</f>
        <v>0</v>
      </c>
      <c r="K72" s="155"/>
    </row>
    <row r="73" spans="2:11" s="8" customFormat="1" ht="19.899999999999999" customHeight="1">
      <c r="B73" s="156"/>
      <c r="C73" s="157"/>
      <c r="D73" s="158" t="s">
        <v>388</v>
      </c>
      <c r="E73" s="159"/>
      <c r="F73" s="159"/>
      <c r="G73" s="159"/>
      <c r="H73" s="159"/>
      <c r="I73" s="160"/>
      <c r="J73" s="161">
        <f>J297</f>
        <v>0</v>
      </c>
      <c r="K73" s="162"/>
    </row>
    <row r="74" spans="2:11" s="7" customFormat="1" ht="24.95" customHeight="1">
      <c r="B74" s="149"/>
      <c r="C74" s="150"/>
      <c r="D74" s="151" t="s">
        <v>389</v>
      </c>
      <c r="E74" s="152"/>
      <c r="F74" s="152"/>
      <c r="G74" s="152"/>
      <c r="H74" s="152"/>
      <c r="I74" s="153"/>
      <c r="J74" s="154">
        <f>J301</f>
        <v>0</v>
      </c>
      <c r="K74" s="155"/>
    </row>
    <row r="75" spans="2:11" s="8" customFormat="1" ht="19.899999999999999" customHeight="1">
      <c r="B75" s="156"/>
      <c r="C75" s="157"/>
      <c r="D75" s="158" t="s">
        <v>390</v>
      </c>
      <c r="E75" s="159"/>
      <c r="F75" s="159"/>
      <c r="G75" s="159"/>
      <c r="H75" s="159"/>
      <c r="I75" s="160"/>
      <c r="J75" s="161">
        <f>J302</f>
        <v>0</v>
      </c>
      <c r="K75" s="162"/>
    </row>
    <row r="76" spans="2:11" s="7" customFormat="1" ht="24.95" customHeight="1">
      <c r="B76" s="149"/>
      <c r="C76" s="150"/>
      <c r="D76" s="151" t="s">
        <v>391</v>
      </c>
      <c r="E76" s="152"/>
      <c r="F76" s="152"/>
      <c r="G76" s="152"/>
      <c r="H76" s="152"/>
      <c r="I76" s="153"/>
      <c r="J76" s="154">
        <f>J308</f>
        <v>0</v>
      </c>
      <c r="K76" s="155"/>
    </row>
    <row r="77" spans="2:11" s="1" customFormat="1" ht="21.75" customHeight="1">
      <c r="B77" s="41"/>
      <c r="C77" s="42"/>
      <c r="D77" s="42"/>
      <c r="E77" s="42"/>
      <c r="F77" s="42"/>
      <c r="G77" s="42"/>
      <c r="H77" s="42"/>
      <c r="I77" s="118"/>
      <c r="J77" s="42"/>
      <c r="K77" s="45"/>
    </row>
    <row r="78" spans="2:11" s="1" customFormat="1" ht="6.95" customHeight="1">
      <c r="B78" s="56"/>
      <c r="C78" s="57"/>
      <c r="D78" s="57"/>
      <c r="E78" s="57"/>
      <c r="F78" s="57"/>
      <c r="G78" s="57"/>
      <c r="H78" s="57"/>
      <c r="I78" s="139"/>
      <c r="J78" s="57"/>
      <c r="K78" s="58"/>
    </row>
    <row r="82" spans="2:63" s="1" customFormat="1" ht="6.95" customHeight="1">
      <c r="B82" s="59"/>
      <c r="C82" s="60"/>
      <c r="D82" s="60"/>
      <c r="E82" s="60"/>
      <c r="F82" s="60"/>
      <c r="G82" s="60"/>
      <c r="H82" s="60"/>
      <c r="I82" s="142"/>
      <c r="J82" s="60"/>
      <c r="K82" s="60"/>
      <c r="L82" s="61"/>
    </row>
    <row r="83" spans="2:63" s="1" customFormat="1" ht="36.950000000000003" customHeight="1">
      <c r="B83" s="41"/>
      <c r="C83" s="62" t="s">
        <v>171</v>
      </c>
      <c r="D83" s="63"/>
      <c r="E83" s="63"/>
      <c r="F83" s="63"/>
      <c r="G83" s="63"/>
      <c r="H83" s="63"/>
      <c r="I83" s="163"/>
      <c r="J83" s="63"/>
      <c r="K83" s="63"/>
      <c r="L83" s="61"/>
    </row>
    <row r="84" spans="2:63" s="1" customFormat="1" ht="6.9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3" s="1" customFormat="1" ht="14.45" customHeight="1">
      <c r="B85" s="41"/>
      <c r="C85" s="65" t="s">
        <v>18</v>
      </c>
      <c r="D85" s="63"/>
      <c r="E85" s="63"/>
      <c r="F85" s="63"/>
      <c r="G85" s="63"/>
      <c r="H85" s="63"/>
      <c r="I85" s="163"/>
      <c r="J85" s="63"/>
      <c r="K85" s="63"/>
      <c r="L85" s="61"/>
    </row>
    <row r="86" spans="2:63" s="1" customFormat="1" ht="16.5" customHeight="1">
      <c r="B86" s="41"/>
      <c r="C86" s="63"/>
      <c r="D86" s="63"/>
      <c r="E86" s="387" t="str">
        <f>E7</f>
        <v>Sdružené parkoviště Jankovcova, Praha 7</v>
      </c>
      <c r="F86" s="388"/>
      <c r="G86" s="388"/>
      <c r="H86" s="388"/>
      <c r="I86" s="163"/>
      <c r="J86" s="63"/>
      <c r="K86" s="63"/>
      <c r="L86" s="61"/>
    </row>
    <row r="87" spans="2:63" s="1" customFormat="1" ht="14.45" customHeight="1">
      <c r="B87" s="41"/>
      <c r="C87" s="65" t="s">
        <v>157</v>
      </c>
      <c r="D87" s="63"/>
      <c r="E87" s="63"/>
      <c r="F87" s="63"/>
      <c r="G87" s="63"/>
      <c r="H87" s="63"/>
      <c r="I87" s="163"/>
      <c r="J87" s="63"/>
      <c r="K87" s="63"/>
      <c r="L87" s="61"/>
    </row>
    <row r="88" spans="2:63" s="1" customFormat="1" ht="17.25" customHeight="1">
      <c r="B88" s="41"/>
      <c r="C88" s="63"/>
      <c r="D88" s="63"/>
      <c r="E88" s="362" t="str">
        <f>E9</f>
        <v>___101 - Komunikace - parkoviště ZPS (TSK hl. m. Prahy, a.s.)</v>
      </c>
      <c r="F88" s="389"/>
      <c r="G88" s="389"/>
      <c r="H88" s="389"/>
      <c r="I88" s="163"/>
      <c r="J88" s="63"/>
      <c r="K88" s="63"/>
      <c r="L88" s="61"/>
    </row>
    <row r="89" spans="2:63" s="1" customFormat="1" ht="6.95" customHeight="1">
      <c r="B89" s="41"/>
      <c r="C89" s="63"/>
      <c r="D89" s="63"/>
      <c r="E89" s="63"/>
      <c r="F89" s="63"/>
      <c r="G89" s="63"/>
      <c r="H89" s="63"/>
      <c r="I89" s="163"/>
      <c r="J89" s="63"/>
      <c r="K89" s="63"/>
      <c r="L89" s="61"/>
    </row>
    <row r="90" spans="2:63" s="1" customFormat="1" ht="18" customHeight="1">
      <c r="B90" s="41"/>
      <c r="C90" s="65" t="s">
        <v>24</v>
      </c>
      <c r="D90" s="63"/>
      <c r="E90" s="63"/>
      <c r="F90" s="164" t="str">
        <f>F12</f>
        <v>Praha 7</v>
      </c>
      <c r="G90" s="63"/>
      <c r="H90" s="63"/>
      <c r="I90" s="165" t="s">
        <v>26</v>
      </c>
      <c r="J90" s="73" t="str">
        <f>IF(J12="","",J12)</f>
        <v>19. 3. 2018</v>
      </c>
      <c r="K90" s="63"/>
      <c r="L90" s="61"/>
    </row>
    <row r="91" spans="2:63" s="1" customFormat="1" ht="6.95" customHeight="1">
      <c r="B91" s="41"/>
      <c r="C91" s="63"/>
      <c r="D91" s="63"/>
      <c r="E91" s="63"/>
      <c r="F91" s="63"/>
      <c r="G91" s="63"/>
      <c r="H91" s="63"/>
      <c r="I91" s="163"/>
      <c r="J91" s="63"/>
      <c r="K91" s="63"/>
      <c r="L91" s="61"/>
    </row>
    <row r="92" spans="2:63" s="1" customFormat="1">
      <c r="B92" s="41"/>
      <c r="C92" s="65" t="s">
        <v>28</v>
      </c>
      <c r="D92" s="63"/>
      <c r="E92" s="63"/>
      <c r="F92" s="164" t="str">
        <f>E15</f>
        <v>Technická správa komunikací hl. m. Prahy, a.s.</v>
      </c>
      <c r="G92" s="63"/>
      <c r="H92" s="63"/>
      <c r="I92" s="165" t="s">
        <v>36</v>
      </c>
      <c r="J92" s="164" t="str">
        <f>E21</f>
        <v>Sinpps s.r.o.</v>
      </c>
      <c r="K92" s="63"/>
      <c r="L92" s="61"/>
    </row>
    <row r="93" spans="2:63" s="1" customFormat="1" ht="14.45" customHeight="1">
      <c r="B93" s="41"/>
      <c r="C93" s="65" t="s">
        <v>34</v>
      </c>
      <c r="D93" s="63"/>
      <c r="E93" s="63"/>
      <c r="F93" s="164" t="str">
        <f>IF(E18="","",E18)</f>
        <v/>
      </c>
      <c r="G93" s="63"/>
      <c r="H93" s="63"/>
      <c r="I93" s="163"/>
      <c r="J93" s="63"/>
      <c r="K93" s="63"/>
      <c r="L93" s="61"/>
    </row>
    <row r="94" spans="2:63" s="1" customFormat="1" ht="10.35" customHeight="1">
      <c r="B94" s="41"/>
      <c r="C94" s="63"/>
      <c r="D94" s="63"/>
      <c r="E94" s="63"/>
      <c r="F94" s="63"/>
      <c r="G94" s="63"/>
      <c r="H94" s="63"/>
      <c r="I94" s="163"/>
      <c r="J94" s="63"/>
      <c r="K94" s="63"/>
      <c r="L94" s="61"/>
    </row>
    <row r="95" spans="2:63" s="9" customFormat="1" ht="29.25" customHeight="1">
      <c r="B95" s="166"/>
      <c r="C95" s="167" t="s">
        <v>172</v>
      </c>
      <c r="D95" s="168" t="s">
        <v>62</v>
      </c>
      <c r="E95" s="168" t="s">
        <v>58</v>
      </c>
      <c r="F95" s="168" t="s">
        <v>173</v>
      </c>
      <c r="G95" s="168" t="s">
        <v>174</v>
      </c>
      <c r="H95" s="168" t="s">
        <v>175</v>
      </c>
      <c r="I95" s="169" t="s">
        <v>176</v>
      </c>
      <c r="J95" s="168" t="s">
        <v>161</v>
      </c>
      <c r="K95" s="170" t="s">
        <v>177</v>
      </c>
      <c r="L95" s="171"/>
      <c r="M95" s="81" t="s">
        <v>178</v>
      </c>
      <c r="N95" s="82" t="s">
        <v>47</v>
      </c>
      <c r="O95" s="82" t="s">
        <v>179</v>
      </c>
      <c r="P95" s="82" t="s">
        <v>180</v>
      </c>
      <c r="Q95" s="82" t="s">
        <v>181</v>
      </c>
      <c r="R95" s="82" t="s">
        <v>182</v>
      </c>
      <c r="S95" s="82" t="s">
        <v>183</v>
      </c>
      <c r="T95" s="83" t="s">
        <v>184</v>
      </c>
    </row>
    <row r="96" spans="2:63" s="1" customFormat="1" ht="29.25" customHeight="1">
      <c r="B96" s="41"/>
      <c r="C96" s="87" t="s">
        <v>162</v>
      </c>
      <c r="D96" s="63"/>
      <c r="E96" s="63"/>
      <c r="F96" s="63"/>
      <c r="G96" s="63"/>
      <c r="H96" s="63"/>
      <c r="I96" s="163"/>
      <c r="J96" s="172">
        <f>BK96</f>
        <v>0</v>
      </c>
      <c r="K96" s="63"/>
      <c r="L96" s="61"/>
      <c r="M96" s="84"/>
      <c r="N96" s="85"/>
      <c r="O96" s="85"/>
      <c r="P96" s="173">
        <f>P97+P296+P301+P308</f>
        <v>0</v>
      </c>
      <c r="Q96" s="85"/>
      <c r="R96" s="173">
        <f>R97+R296+R301+R308</f>
        <v>1283.96751068</v>
      </c>
      <c r="S96" s="85"/>
      <c r="T96" s="174">
        <f>T97+T296+T301+T308</f>
        <v>1445.5600000000002</v>
      </c>
      <c r="AT96" s="24" t="s">
        <v>76</v>
      </c>
      <c r="AU96" s="24" t="s">
        <v>163</v>
      </c>
      <c r="BK96" s="175">
        <f>BK97+BK296+BK301+BK308</f>
        <v>0</v>
      </c>
    </row>
    <row r="97" spans="2:65" s="10" customFormat="1" ht="37.35" customHeight="1">
      <c r="B97" s="176"/>
      <c r="C97" s="177"/>
      <c r="D97" s="178" t="s">
        <v>76</v>
      </c>
      <c r="E97" s="179" t="s">
        <v>185</v>
      </c>
      <c r="F97" s="179" t="s">
        <v>185</v>
      </c>
      <c r="G97" s="177"/>
      <c r="H97" s="177"/>
      <c r="I97" s="180"/>
      <c r="J97" s="181">
        <f>BK97</f>
        <v>0</v>
      </c>
      <c r="K97" s="177"/>
      <c r="L97" s="182"/>
      <c r="M97" s="183"/>
      <c r="N97" s="184"/>
      <c r="O97" s="184"/>
      <c r="P97" s="185">
        <f>P98+P149+P155+P177+P185+P192+P198+P204+P210+P222+P229+P250+P276+P281</f>
        <v>0</v>
      </c>
      <c r="Q97" s="184"/>
      <c r="R97" s="185">
        <f>R98+R149+R155+R177+R185+R192+R198+R204+R210+R222+R229+R250+R276+R281</f>
        <v>1283.3205106800001</v>
      </c>
      <c r="S97" s="184"/>
      <c r="T97" s="186">
        <f>T98+T149+T155+T177+T185+T192+T198+T204+T210+T222+T229+T250+T276+T281</f>
        <v>1445.5600000000002</v>
      </c>
      <c r="AR97" s="187" t="s">
        <v>85</v>
      </c>
      <c r="AT97" s="188" t="s">
        <v>76</v>
      </c>
      <c r="AU97" s="188" t="s">
        <v>77</v>
      </c>
      <c r="AY97" s="187" t="s">
        <v>187</v>
      </c>
      <c r="BK97" s="189">
        <f>BK98+BK149+BK155+BK177+BK185+BK192+BK198+BK204+BK210+BK222+BK229+BK250+BK276+BK281</f>
        <v>0</v>
      </c>
    </row>
    <row r="98" spans="2:65" s="10" customFormat="1" ht="19.899999999999999" customHeight="1">
      <c r="B98" s="176"/>
      <c r="C98" s="177"/>
      <c r="D98" s="178" t="s">
        <v>76</v>
      </c>
      <c r="E98" s="190" t="s">
        <v>85</v>
      </c>
      <c r="F98" s="190" t="s">
        <v>188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SUM(P99:P148)</f>
        <v>0</v>
      </c>
      <c r="Q98" s="184"/>
      <c r="R98" s="185">
        <f>SUM(R99:R148)</f>
        <v>2.1784000000000003</v>
      </c>
      <c r="S98" s="184"/>
      <c r="T98" s="186">
        <f>SUM(T99:T148)</f>
        <v>1445.15</v>
      </c>
      <c r="AR98" s="187" t="s">
        <v>85</v>
      </c>
      <c r="AT98" s="188" t="s">
        <v>76</v>
      </c>
      <c r="AU98" s="188" t="s">
        <v>85</v>
      </c>
      <c r="AY98" s="187" t="s">
        <v>187</v>
      </c>
      <c r="BK98" s="189">
        <f>SUM(BK99:BK148)</f>
        <v>0</v>
      </c>
    </row>
    <row r="99" spans="2:65" s="1" customFormat="1" ht="38.25" customHeight="1">
      <c r="B99" s="41"/>
      <c r="C99" s="192" t="s">
        <v>85</v>
      </c>
      <c r="D99" s="192" t="s">
        <v>189</v>
      </c>
      <c r="E99" s="193" t="s">
        <v>392</v>
      </c>
      <c r="F99" s="194" t="s">
        <v>393</v>
      </c>
      <c r="G99" s="195" t="s">
        <v>202</v>
      </c>
      <c r="H99" s="196">
        <v>40</v>
      </c>
      <c r="I99" s="197"/>
      <c r="J99" s="198">
        <f t="shared" ref="J99:J107" si="0">ROUND(I99*H99,2)</f>
        <v>0</v>
      </c>
      <c r="K99" s="194" t="s">
        <v>193</v>
      </c>
      <c r="L99" s="61"/>
      <c r="M99" s="199" t="s">
        <v>21</v>
      </c>
      <c r="N99" s="200" t="s">
        <v>48</v>
      </c>
      <c r="O99" s="42"/>
      <c r="P99" s="201">
        <f t="shared" ref="P99:P107" si="1">O99*H99</f>
        <v>0</v>
      </c>
      <c r="Q99" s="201">
        <v>0</v>
      </c>
      <c r="R99" s="201">
        <f t="shared" ref="R99:R107" si="2">Q99*H99</f>
        <v>0</v>
      </c>
      <c r="S99" s="201">
        <v>9.8000000000000004E-2</v>
      </c>
      <c r="T99" s="202">
        <f t="shared" ref="T99:T107" si="3">S99*H99</f>
        <v>3.92</v>
      </c>
      <c r="AR99" s="24" t="s">
        <v>194</v>
      </c>
      <c r="AT99" s="24" t="s">
        <v>189</v>
      </c>
      <c r="AU99" s="24" t="s">
        <v>87</v>
      </c>
      <c r="AY99" s="24" t="s">
        <v>187</v>
      </c>
      <c r="BE99" s="203">
        <f t="shared" ref="BE99:BE107" si="4">IF(N99="základní",J99,0)</f>
        <v>0</v>
      </c>
      <c r="BF99" s="203">
        <f t="shared" ref="BF99:BF107" si="5">IF(N99="snížená",J99,0)</f>
        <v>0</v>
      </c>
      <c r="BG99" s="203">
        <f t="shared" ref="BG99:BG107" si="6">IF(N99="zákl. přenesená",J99,0)</f>
        <v>0</v>
      </c>
      <c r="BH99" s="203">
        <f t="shared" ref="BH99:BH107" si="7">IF(N99="sníž. přenesená",J99,0)</f>
        <v>0</v>
      </c>
      <c r="BI99" s="203">
        <f t="shared" ref="BI99:BI107" si="8">IF(N99="nulová",J99,0)</f>
        <v>0</v>
      </c>
      <c r="BJ99" s="24" t="s">
        <v>85</v>
      </c>
      <c r="BK99" s="203">
        <f t="shared" ref="BK99:BK107" si="9">ROUND(I99*H99,2)</f>
        <v>0</v>
      </c>
      <c r="BL99" s="24" t="s">
        <v>194</v>
      </c>
      <c r="BM99" s="24" t="s">
        <v>394</v>
      </c>
    </row>
    <row r="100" spans="2:65" s="1" customFormat="1" ht="38.25" customHeight="1">
      <c r="B100" s="41"/>
      <c r="C100" s="192" t="s">
        <v>87</v>
      </c>
      <c r="D100" s="192" t="s">
        <v>189</v>
      </c>
      <c r="E100" s="193" t="s">
        <v>395</v>
      </c>
      <c r="F100" s="194" t="s">
        <v>396</v>
      </c>
      <c r="G100" s="195" t="s">
        <v>202</v>
      </c>
      <c r="H100" s="196">
        <v>40</v>
      </c>
      <c r="I100" s="197"/>
      <c r="J100" s="198">
        <f t="shared" si="0"/>
        <v>0</v>
      </c>
      <c r="K100" s="194" t="s">
        <v>193</v>
      </c>
      <c r="L100" s="61"/>
      <c r="M100" s="199" t="s">
        <v>21</v>
      </c>
      <c r="N100" s="200" t="s">
        <v>48</v>
      </c>
      <c r="O100" s="42"/>
      <c r="P100" s="201">
        <f t="shared" si="1"/>
        <v>0</v>
      </c>
      <c r="Q100" s="201">
        <v>0</v>
      </c>
      <c r="R100" s="201">
        <f t="shared" si="2"/>
        <v>0</v>
      </c>
      <c r="S100" s="201">
        <v>0.22</v>
      </c>
      <c r="T100" s="202">
        <f t="shared" si="3"/>
        <v>8.8000000000000007</v>
      </c>
      <c r="AR100" s="24" t="s">
        <v>194</v>
      </c>
      <c r="AT100" s="24" t="s">
        <v>189</v>
      </c>
      <c r="AU100" s="24" t="s">
        <v>87</v>
      </c>
      <c r="AY100" s="24" t="s">
        <v>187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4" t="s">
        <v>85</v>
      </c>
      <c r="BK100" s="203">
        <f t="shared" si="9"/>
        <v>0</v>
      </c>
      <c r="BL100" s="24" t="s">
        <v>194</v>
      </c>
      <c r="BM100" s="24" t="s">
        <v>397</v>
      </c>
    </row>
    <row r="101" spans="2:65" s="1" customFormat="1" ht="38.25" customHeight="1">
      <c r="B101" s="41"/>
      <c r="C101" s="192" t="s">
        <v>199</v>
      </c>
      <c r="D101" s="192" t="s">
        <v>189</v>
      </c>
      <c r="E101" s="193" t="s">
        <v>398</v>
      </c>
      <c r="F101" s="194" t="s">
        <v>399</v>
      </c>
      <c r="G101" s="195" t="s">
        <v>202</v>
      </c>
      <c r="H101" s="196">
        <v>40</v>
      </c>
      <c r="I101" s="197"/>
      <c r="J101" s="198">
        <f t="shared" si="0"/>
        <v>0</v>
      </c>
      <c r="K101" s="194" t="s">
        <v>193</v>
      </c>
      <c r="L101" s="61"/>
      <c r="M101" s="199" t="s">
        <v>21</v>
      </c>
      <c r="N101" s="200" t="s">
        <v>48</v>
      </c>
      <c r="O101" s="42"/>
      <c r="P101" s="201">
        <f t="shared" si="1"/>
        <v>0</v>
      </c>
      <c r="Q101" s="201">
        <v>0</v>
      </c>
      <c r="R101" s="201">
        <f t="shared" si="2"/>
        <v>0</v>
      </c>
      <c r="S101" s="201">
        <v>0.22</v>
      </c>
      <c r="T101" s="202">
        <f t="shared" si="3"/>
        <v>8.8000000000000007</v>
      </c>
      <c r="AR101" s="24" t="s">
        <v>194</v>
      </c>
      <c r="AT101" s="24" t="s">
        <v>189</v>
      </c>
      <c r="AU101" s="24" t="s">
        <v>87</v>
      </c>
      <c r="AY101" s="24" t="s">
        <v>187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24" t="s">
        <v>85</v>
      </c>
      <c r="BK101" s="203">
        <f t="shared" si="9"/>
        <v>0</v>
      </c>
      <c r="BL101" s="24" t="s">
        <v>194</v>
      </c>
      <c r="BM101" s="24" t="s">
        <v>400</v>
      </c>
    </row>
    <row r="102" spans="2:65" s="1" customFormat="1" ht="38.25" customHeight="1">
      <c r="B102" s="41"/>
      <c r="C102" s="192" t="s">
        <v>194</v>
      </c>
      <c r="D102" s="192" t="s">
        <v>189</v>
      </c>
      <c r="E102" s="193" t="s">
        <v>401</v>
      </c>
      <c r="F102" s="194" t="s">
        <v>402</v>
      </c>
      <c r="G102" s="195" t="s">
        <v>202</v>
      </c>
      <c r="H102" s="196">
        <v>40</v>
      </c>
      <c r="I102" s="197"/>
      <c r="J102" s="198">
        <f t="shared" si="0"/>
        <v>0</v>
      </c>
      <c r="K102" s="194" t="s">
        <v>193</v>
      </c>
      <c r="L102" s="61"/>
      <c r="M102" s="199" t="s">
        <v>21</v>
      </c>
      <c r="N102" s="200" t="s">
        <v>48</v>
      </c>
      <c r="O102" s="42"/>
      <c r="P102" s="201">
        <f t="shared" si="1"/>
        <v>0</v>
      </c>
      <c r="Q102" s="201">
        <v>0</v>
      </c>
      <c r="R102" s="201">
        <f t="shared" si="2"/>
        <v>0</v>
      </c>
      <c r="S102" s="201">
        <v>0.625</v>
      </c>
      <c r="T102" s="202">
        <f t="shared" si="3"/>
        <v>25</v>
      </c>
      <c r="AR102" s="24" t="s">
        <v>194</v>
      </c>
      <c r="AT102" s="24" t="s">
        <v>189</v>
      </c>
      <c r="AU102" s="24" t="s">
        <v>87</v>
      </c>
      <c r="AY102" s="24" t="s">
        <v>187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24" t="s">
        <v>85</v>
      </c>
      <c r="BK102" s="203">
        <f t="shared" si="9"/>
        <v>0</v>
      </c>
      <c r="BL102" s="24" t="s">
        <v>194</v>
      </c>
      <c r="BM102" s="24" t="s">
        <v>403</v>
      </c>
    </row>
    <row r="103" spans="2:65" s="1" customFormat="1" ht="38.25" customHeight="1">
      <c r="B103" s="41"/>
      <c r="C103" s="192" t="s">
        <v>207</v>
      </c>
      <c r="D103" s="192" t="s">
        <v>189</v>
      </c>
      <c r="E103" s="193" t="s">
        <v>404</v>
      </c>
      <c r="F103" s="194" t="s">
        <v>405</v>
      </c>
      <c r="G103" s="195" t="s">
        <v>202</v>
      </c>
      <c r="H103" s="196">
        <v>40</v>
      </c>
      <c r="I103" s="197"/>
      <c r="J103" s="198">
        <f t="shared" si="0"/>
        <v>0</v>
      </c>
      <c r="K103" s="194" t="s">
        <v>193</v>
      </c>
      <c r="L103" s="61"/>
      <c r="M103" s="199" t="s">
        <v>21</v>
      </c>
      <c r="N103" s="200" t="s">
        <v>48</v>
      </c>
      <c r="O103" s="42"/>
      <c r="P103" s="201">
        <f t="shared" si="1"/>
        <v>0</v>
      </c>
      <c r="Q103" s="201">
        <v>0</v>
      </c>
      <c r="R103" s="201">
        <f t="shared" si="2"/>
        <v>0</v>
      </c>
      <c r="S103" s="201">
        <v>0.5</v>
      </c>
      <c r="T103" s="202">
        <f t="shared" si="3"/>
        <v>20</v>
      </c>
      <c r="AR103" s="24" t="s">
        <v>194</v>
      </c>
      <c r="AT103" s="24" t="s">
        <v>189</v>
      </c>
      <c r="AU103" s="24" t="s">
        <v>87</v>
      </c>
      <c r="AY103" s="24" t="s">
        <v>187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24" t="s">
        <v>85</v>
      </c>
      <c r="BK103" s="203">
        <f t="shared" si="9"/>
        <v>0</v>
      </c>
      <c r="BL103" s="24" t="s">
        <v>194</v>
      </c>
      <c r="BM103" s="24" t="s">
        <v>406</v>
      </c>
    </row>
    <row r="104" spans="2:65" s="1" customFormat="1" ht="25.5" customHeight="1">
      <c r="B104" s="41"/>
      <c r="C104" s="192" t="s">
        <v>211</v>
      </c>
      <c r="D104" s="192" t="s">
        <v>189</v>
      </c>
      <c r="E104" s="193" t="s">
        <v>407</v>
      </c>
      <c r="F104" s="194" t="s">
        <v>408</v>
      </c>
      <c r="G104" s="195" t="s">
        <v>202</v>
      </c>
      <c r="H104" s="196">
        <v>150</v>
      </c>
      <c r="I104" s="197"/>
      <c r="J104" s="198">
        <f t="shared" si="0"/>
        <v>0</v>
      </c>
      <c r="K104" s="194" t="s">
        <v>193</v>
      </c>
      <c r="L104" s="61"/>
      <c r="M104" s="199" t="s">
        <v>21</v>
      </c>
      <c r="N104" s="200" t="s">
        <v>48</v>
      </c>
      <c r="O104" s="42"/>
      <c r="P104" s="201">
        <f t="shared" si="1"/>
        <v>0</v>
      </c>
      <c r="Q104" s="201">
        <v>0</v>
      </c>
      <c r="R104" s="201">
        <f t="shared" si="2"/>
        <v>0</v>
      </c>
      <c r="S104" s="201">
        <v>9.8000000000000004E-2</v>
      </c>
      <c r="T104" s="202">
        <f t="shared" si="3"/>
        <v>14.700000000000001</v>
      </c>
      <c r="AR104" s="24" t="s">
        <v>194</v>
      </c>
      <c r="AT104" s="24" t="s">
        <v>189</v>
      </c>
      <c r="AU104" s="24" t="s">
        <v>87</v>
      </c>
      <c r="AY104" s="24" t="s">
        <v>187</v>
      </c>
      <c r="BE104" s="203">
        <f t="shared" si="4"/>
        <v>0</v>
      </c>
      <c r="BF104" s="203">
        <f t="shared" si="5"/>
        <v>0</v>
      </c>
      <c r="BG104" s="203">
        <f t="shared" si="6"/>
        <v>0</v>
      </c>
      <c r="BH104" s="203">
        <f t="shared" si="7"/>
        <v>0</v>
      </c>
      <c r="BI104" s="203">
        <f t="shared" si="8"/>
        <v>0</v>
      </c>
      <c r="BJ104" s="24" t="s">
        <v>85</v>
      </c>
      <c r="BK104" s="203">
        <f t="shared" si="9"/>
        <v>0</v>
      </c>
      <c r="BL104" s="24" t="s">
        <v>194</v>
      </c>
      <c r="BM104" s="24" t="s">
        <v>409</v>
      </c>
    </row>
    <row r="105" spans="2:65" s="1" customFormat="1" ht="25.5" customHeight="1">
      <c r="B105" s="41"/>
      <c r="C105" s="192" t="s">
        <v>215</v>
      </c>
      <c r="D105" s="192" t="s">
        <v>189</v>
      </c>
      <c r="E105" s="193" t="s">
        <v>410</v>
      </c>
      <c r="F105" s="194" t="s">
        <v>411</v>
      </c>
      <c r="G105" s="195" t="s">
        <v>202</v>
      </c>
      <c r="H105" s="196">
        <v>120</v>
      </c>
      <c r="I105" s="197"/>
      <c r="J105" s="198">
        <f t="shared" si="0"/>
        <v>0</v>
      </c>
      <c r="K105" s="194" t="s">
        <v>193</v>
      </c>
      <c r="L105" s="61"/>
      <c r="M105" s="199" t="s">
        <v>21</v>
      </c>
      <c r="N105" s="200" t="s">
        <v>48</v>
      </c>
      <c r="O105" s="42"/>
      <c r="P105" s="201">
        <f t="shared" si="1"/>
        <v>0</v>
      </c>
      <c r="Q105" s="201">
        <v>0</v>
      </c>
      <c r="R105" s="201">
        <f t="shared" si="2"/>
        <v>0</v>
      </c>
      <c r="S105" s="201">
        <v>0.22</v>
      </c>
      <c r="T105" s="202">
        <f t="shared" si="3"/>
        <v>26.4</v>
      </c>
      <c r="AR105" s="24" t="s">
        <v>194</v>
      </c>
      <c r="AT105" s="24" t="s">
        <v>189</v>
      </c>
      <c r="AU105" s="24" t="s">
        <v>87</v>
      </c>
      <c r="AY105" s="24" t="s">
        <v>187</v>
      </c>
      <c r="BE105" s="203">
        <f t="shared" si="4"/>
        <v>0</v>
      </c>
      <c r="BF105" s="203">
        <f t="shared" si="5"/>
        <v>0</v>
      </c>
      <c r="BG105" s="203">
        <f t="shared" si="6"/>
        <v>0</v>
      </c>
      <c r="BH105" s="203">
        <f t="shared" si="7"/>
        <v>0</v>
      </c>
      <c r="BI105" s="203">
        <f t="shared" si="8"/>
        <v>0</v>
      </c>
      <c r="BJ105" s="24" t="s">
        <v>85</v>
      </c>
      <c r="BK105" s="203">
        <f t="shared" si="9"/>
        <v>0</v>
      </c>
      <c r="BL105" s="24" t="s">
        <v>194</v>
      </c>
      <c r="BM105" s="24" t="s">
        <v>412</v>
      </c>
    </row>
    <row r="106" spans="2:65" s="1" customFormat="1" ht="38.25" customHeight="1">
      <c r="B106" s="41"/>
      <c r="C106" s="192" t="s">
        <v>219</v>
      </c>
      <c r="D106" s="192" t="s">
        <v>189</v>
      </c>
      <c r="E106" s="193" t="s">
        <v>413</v>
      </c>
      <c r="F106" s="194" t="s">
        <v>414</v>
      </c>
      <c r="G106" s="195" t="s">
        <v>202</v>
      </c>
      <c r="H106" s="196">
        <v>70</v>
      </c>
      <c r="I106" s="197"/>
      <c r="J106" s="198">
        <f t="shared" si="0"/>
        <v>0</v>
      </c>
      <c r="K106" s="194" t="s">
        <v>193</v>
      </c>
      <c r="L106" s="61"/>
      <c r="M106" s="199" t="s">
        <v>21</v>
      </c>
      <c r="N106" s="200" t="s">
        <v>48</v>
      </c>
      <c r="O106" s="42"/>
      <c r="P106" s="201">
        <f t="shared" si="1"/>
        <v>0</v>
      </c>
      <c r="Q106" s="201">
        <v>0</v>
      </c>
      <c r="R106" s="201">
        <f t="shared" si="2"/>
        <v>0</v>
      </c>
      <c r="S106" s="201">
        <v>0.625</v>
      </c>
      <c r="T106" s="202">
        <f t="shared" si="3"/>
        <v>43.75</v>
      </c>
      <c r="AR106" s="24" t="s">
        <v>194</v>
      </c>
      <c r="AT106" s="24" t="s">
        <v>189</v>
      </c>
      <c r="AU106" s="24" t="s">
        <v>87</v>
      </c>
      <c r="AY106" s="24" t="s">
        <v>187</v>
      </c>
      <c r="BE106" s="203">
        <f t="shared" si="4"/>
        <v>0</v>
      </c>
      <c r="BF106" s="203">
        <f t="shared" si="5"/>
        <v>0</v>
      </c>
      <c r="BG106" s="203">
        <f t="shared" si="6"/>
        <v>0</v>
      </c>
      <c r="BH106" s="203">
        <f t="shared" si="7"/>
        <v>0</v>
      </c>
      <c r="BI106" s="203">
        <f t="shared" si="8"/>
        <v>0</v>
      </c>
      <c r="BJ106" s="24" t="s">
        <v>85</v>
      </c>
      <c r="BK106" s="203">
        <f t="shared" si="9"/>
        <v>0</v>
      </c>
      <c r="BL106" s="24" t="s">
        <v>194</v>
      </c>
      <c r="BM106" s="24" t="s">
        <v>415</v>
      </c>
    </row>
    <row r="107" spans="2:65" s="1" customFormat="1" ht="38.25" customHeight="1">
      <c r="B107" s="41"/>
      <c r="C107" s="192" t="s">
        <v>225</v>
      </c>
      <c r="D107" s="192" t="s">
        <v>189</v>
      </c>
      <c r="E107" s="193" t="s">
        <v>416</v>
      </c>
      <c r="F107" s="194" t="s">
        <v>417</v>
      </c>
      <c r="G107" s="195" t="s">
        <v>202</v>
      </c>
      <c r="H107" s="196">
        <v>840</v>
      </c>
      <c r="I107" s="197"/>
      <c r="J107" s="198">
        <f t="shared" si="0"/>
        <v>0</v>
      </c>
      <c r="K107" s="194" t="s">
        <v>193</v>
      </c>
      <c r="L107" s="61"/>
      <c r="M107" s="199" t="s">
        <v>21</v>
      </c>
      <c r="N107" s="200" t="s">
        <v>48</v>
      </c>
      <c r="O107" s="42"/>
      <c r="P107" s="201">
        <f t="shared" si="1"/>
        <v>0</v>
      </c>
      <c r="Q107" s="201">
        <v>0</v>
      </c>
      <c r="R107" s="201">
        <f t="shared" si="2"/>
        <v>0</v>
      </c>
      <c r="S107" s="201">
        <v>0.22</v>
      </c>
      <c r="T107" s="202">
        <f t="shared" si="3"/>
        <v>184.8</v>
      </c>
      <c r="AR107" s="24" t="s">
        <v>194</v>
      </c>
      <c r="AT107" s="24" t="s">
        <v>189</v>
      </c>
      <c r="AU107" s="24" t="s">
        <v>87</v>
      </c>
      <c r="AY107" s="24" t="s">
        <v>187</v>
      </c>
      <c r="BE107" s="203">
        <f t="shared" si="4"/>
        <v>0</v>
      </c>
      <c r="BF107" s="203">
        <f t="shared" si="5"/>
        <v>0</v>
      </c>
      <c r="BG107" s="203">
        <f t="shared" si="6"/>
        <v>0</v>
      </c>
      <c r="BH107" s="203">
        <f t="shared" si="7"/>
        <v>0</v>
      </c>
      <c r="BI107" s="203">
        <f t="shared" si="8"/>
        <v>0</v>
      </c>
      <c r="BJ107" s="24" t="s">
        <v>85</v>
      </c>
      <c r="BK107" s="203">
        <f t="shared" si="9"/>
        <v>0</v>
      </c>
      <c r="BL107" s="24" t="s">
        <v>194</v>
      </c>
      <c r="BM107" s="24" t="s">
        <v>418</v>
      </c>
    </row>
    <row r="108" spans="2:65" s="11" customFormat="1" ht="13.5">
      <c r="B108" s="204"/>
      <c r="C108" s="205"/>
      <c r="D108" s="206" t="s">
        <v>223</v>
      </c>
      <c r="E108" s="207" t="s">
        <v>21</v>
      </c>
      <c r="F108" s="208" t="s">
        <v>419</v>
      </c>
      <c r="G108" s="205"/>
      <c r="H108" s="209">
        <v>840</v>
      </c>
      <c r="I108" s="210"/>
      <c r="J108" s="205"/>
      <c r="K108" s="205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223</v>
      </c>
      <c r="AU108" s="215" t="s">
        <v>87</v>
      </c>
      <c r="AV108" s="11" t="s">
        <v>87</v>
      </c>
      <c r="AW108" s="11" t="s">
        <v>40</v>
      </c>
      <c r="AX108" s="11" t="s">
        <v>85</v>
      </c>
      <c r="AY108" s="215" t="s">
        <v>187</v>
      </c>
    </row>
    <row r="109" spans="2:65" s="1" customFormat="1" ht="38.25" customHeight="1">
      <c r="B109" s="41"/>
      <c r="C109" s="192" t="s">
        <v>230</v>
      </c>
      <c r="D109" s="192" t="s">
        <v>189</v>
      </c>
      <c r="E109" s="193" t="s">
        <v>420</v>
      </c>
      <c r="F109" s="194" t="s">
        <v>421</v>
      </c>
      <c r="G109" s="195" t="s">
        <v>202</v>
      </c>
      <c r="H109" s="196">
        <v>1615</v>
      </c>
      <c r="I109" s="197"/>
      <c r="J109" s="198">
        <f>ROUND(I109*H109,2)</f>
        <v>0</v>
      </c>
      <c r="K109" s="194" t="s">
        <v>193</v>
      </c>
      <c r="L109" s="61"/>
      <c r="M109" s="199" t="s">
        <v>21</v>
      </c>
      <c r="N109" s="200" t="s">
        <v>48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0.32500000000000001</v>
      </c>
      <c r="T109" s="202">
        <f>S109*H109</f>
        <v>524.875</v>
      </c>
      <c r="AR109" s="24" t="s">
        <v>194</v>
      </c>
      <c r="AT109" s="24" t="s">
        <v>189</v>
      </c>
      <c r="AU109" s="24" t="s">
        <v>87</v>
      </c>
      <c r="AY109" s="24" t="s">
        <v>187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85</v>
      </c>
      <c r="BK109" s="203">
        <f>ROUND(I109*H109,2)</f>
        <v>0</v>
      </c>
      <c r="BL109" s="24" t="s">
        <v>194</v>
      </c>
      <c r="BM109" s="24" t="s">
        <v>422</v>
      </c>
    </row>
    <row r="110" spans="2:65" s="11" customFormat="1" ht="13.5">
      <c r="B110" s="204"/>
      <c r="C110" s="205"/>
      <c r="D110" s="206" t="s">
        <v>223</v>
      </c>
      <c r="E110" s="207" t="s">
        <v>21</v>
      </c>
      <c r="F110" s="208" t="s">
        <v>423</v>
      </c>
      <c r="G110" s="205"/>
      <c r="H110" s="209">
        <v>1615</v>
      </c>
      <c r="I110" s="210"/>
      <c r="J110" s="205"/>
      <c r="K110" s="205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223</v>
      </c>
      <c r="AU110" s="215" t="s">
        <v>87</v>
      </c>
      <c r="AV110" s="11" t="s">
        <v>87</v>
      </c>
      <c r="AW110" s="11" t="s">
        <v>40</v>
      </c>
      <c r="AX110" s="11" t="s">
        <v>85</v>
      </c>
      <c r="AY110" s="215" t="s">
        <v>187</v>
      </c>
    </row>
    <row r="111" spans="2:65" s="1" customFormat="1" ht="38.25" customHeight="1">
      <c r="B111" s="41"/>
      <c r="C111" s="192" t="s">
        <v>236</v>
      </c>
      <c r="D111" s="192" t="s">
        <v>189</v>
      </c>
      <c r="E111" s="193" t="s">
        <v>424</v>
      </c>
      <c r="F111" s="194" t="s">
        <v>425</v>
      </c>
      <c r="G111" s="195" t="s">
        <v>202</v>
      </c>
      <c r="H111" s="196">
        <v>775</v>
      </c>
      <c r="I111" s="197"/>
      <c r="J111" s="198">
        <f>ROUND(I111*H111,2)</f>
        <v>0</v>
      </c>
      <c r="K111" s="194" t="s">
        <v>193</v>
      </c>
      <c r="L111" s="61"/>
      <c r="M111" s="199" t="s">
        <v>21</v>
      </c>
      <c r="N111" s="200" t="s">
        <v>48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0.44</v>
      </c>
      <c r="T111" s="202">
        <f>S111*H111</f>
        <v>341</v>
      </c>
      <c r="AR111" s="24" t="s">
        <v>194</v>
      </c>
      <c r="AT111" s="24" t="s">
        <v>189</v>
      </c>
      <c r="AU111" s="24" t="s">
        <v>87</v>
      </c>
      <c r="AY111" s="24" t="s">
        <v>187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85</v>
      </c>
      <c r="BK111" s="203">
        <f>ROUND(I111*H111,2)</f>
        <v>0</v>
      </c>
      <c r="BL111" s="24" t="s">
        <v>194</v>
      </c>
      <c r="BM111" s="24" t="s">
        <v>426</v>
      </c>
    </row>
    <row r="112" spans="2:65" s="1" customFormat="1" ht="38.25" customHeight="1">
      <c r="B112" s="41"/>
      <c r="C112" s="192" t="s">
        <v>240</v>
      </c>
      <c r="D112" s="192" t="s">
        <v>189</v>
      </c>
      <c r="E112" s="193" t="s">
        <v>427</v>
      </c>
      <c r="F112" s="194" t="s">
        <v>428</v>
      </c>
      <c r="G112" s="195" t="s">
        <v>202</v>
      </c>
      <c r="H112" s="196">
        <v>840</v>
      </c>
      <c r="I112" s="197"/>
      <c r="J112" s="198">
        <f>ROUND(I112*H112,2)</f>
        <v>0</v>
      </c>
      <c r="K112" s="194" t="s">
        <v>193</v>
      </c>
      <c r="L112" s="61"/>
      <c r="M112" s="199" t="s">
        <v>21</v>
      </c>
      <c r="N112" s="200" t="s">
        <v>48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0.18</v>
      </c>
      <c r="T112" s="202">
        <f>S112*H112</f>
        <v>151.19999999999999</v>
      </c>
      <c r="AR112" s="24" t="s">
        <v>194</v>
      </c>
      <c r="AT112" s="24" t="s">
        <v>189</v>
      </c>
      <c r="AU112" s="24" t="s">
        <v>87</v>
      </c>
      <c r="AY112" s="24" t="s">
        <v>187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85</v>
      </c>
      <c r="BK112" s="203">
        <f>ROUND(I112*H112,2)</f>
        <v>0</v>
      </c>
      <c r="BL112" s="24" t="s">
        <v>194</v>
      </c>
      <c r="BM112" s="24" t="s">
        <v>429</v>
      </c>
    </row>
    <row r="113" spans="2:65" s="11" customFormat="1" ht="13.5">
      <c r="B113" s="204"/>
      <c r="C113" s="205"/>
      <c r="D113" s="206" t="s">
        <v>223</v>
      </c>
      <c r="E113" s="207" t="s">
        <v>21</v>
      </c>
      <c r="F113" s="208" t="s">
        <v>419</v>
      </c>
      <c r="G113" s="205"/>
      <c r="H113" s="209">
        <v>840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223</v>
      </c>
      <c r="AU113" s="215" t="s">
        <v>87</v>
      </c>
      <c r="AV113" s="11" t="s">
        <v>87</v>
      </c>
      <c r="AW113" s="11" t="s">
        <v>40</v>
      </c>
      <c r="AX113" s="11" t="s">
        <v>85</v>
      </c>
      <c r="AY113" s="215" t="s">
        <v>187</v>
      </c>
    </row>
    <row r="114" spans="2:65" s="1" customFormat="1" ht="16.5" customHeight="1">
      <c r="B114" s="41"/>
      <c r="C114" s="192" t="s">
        <v>244</v>
      </c>
      <c r="D114" s="192" t="s">
        <v>189</v>
      </c>
      <c r="E114" s="193" t="s">
        <v>430</v>
      </c>
      <c r="F114" s="194" t="s">
        <v>431</v>
      </c>
      <c r="G114" s="195" t="s">
        <v>293</v>
      </c>
      <c r="H114" s="196">
        <v>95.5</v>
      </c>
      <c r="I114" s="197"/>
      <c r="J114" s="198">
        <f>ROUND(I114*H114,2)</f>
        <v>0</v>
      </c>
      <c r="K114" s="194" t="s">
        <v>193</v>
      </c>
      <c r="L114" s="61"/>
      <c r="M114" s="199" t="s">
        <v>21</v>
      </c>
      <c r="N114" s="200" t="s">
        <v>48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0.28999999999999998</v>
      </c>
      <c r="T114" s="202">
        <f>S114*H114</f>
        <v>27.694999999999997</v>
      </c>
      <c r="AR114" s="24" t="s">
        <v>194</v>
      </c>
      <c r="AT114" s="24" t="s">
        <v>189</v>
      </c>
      <c r="AU114" s="24" t="s">
        <v>87</v>
      </c>
      <c r="AY114" s="24" t="s">
        <v>187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85</v>
      </c>
      <c r="BK114" s="203">
        <f>ROUND(I114*H114,2)</f>
        <v>0</v>
      </c>
      <c r="BL114" s="24" t="s">
        <v>194</v>
      </c>
      <c r="BM114" s="24" t="s">
        <v>432</v>
      </c>
    </row>
    <row r="115" spans="2:65" s="11" customFormat="1" ht="13.5">
      <c r="B115" s="204"/>
      <c r="C115" s="205"/>
      <c r="D115" s="206" t="s">
        <v>223</v>
      </c>
      <c r="E115" s="207" t="s">
        <v>21</v>
      </c>
      <c r="F115" s="208" t="s">
        <v>433</v>
      </c>
      <c r="G115" s="205"/>
      <c r="H115" s="209">
        <v>95.5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223</v>
      </c>
      <c r="AU115" s="215" t="s">
        <v>87</v>
      </c>
      <c r="AV115" s="11" t="s">
        <v>87</v>
      </c>
      <c r="AW115" s="11" t="s">
        <v>40</v>
      </c>
      <c r="AX115" s="11" t="s">
        <v>85</v>
      </c>
      <c r="AY115" s="215" t="s">
        <v>187</v>
      </c>
    </row>
    <row r="116" spans="2:65" s="1" customFormat="1" ht="25.5" customHeight="1">
      <c r="B116" s="41"/>
      <c r="C116" s="192" t="s">
        <v>249</v>
      </c>
      <c r="D116" s="192" t="s">
        <v>189</v>
      </c>
      <c r="E116" s="193" t="s">
        <v>434</v>
      </c>
      <c r="F116" s="194" t="s">
        <v>435</v>
      </c>
      <c r="G116" s="195" t="s">
        <v>293</v>
      </c>
      <c r="H116" s="196">
        <v>95.5</v>
      </c>
      <c r="I116" s="197"/>
      <c r="J116" s="198">
        <f>ROUND(I116*H116,2)</f>
        <v>0</v>
      </c>
      <c r="K116" s="194" t="s">
        <v>193</v>
      </c>
      <c r="L116" s="61"/>
      <c r="M116" s="199" t="s">
        <v>21</v>
      </c>
      <c r="N116" s="200" t="s">
        <v>48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0.28999999999999998</v>
      </c>
      <c r="T116" s="202">
        <f>S116*H116</f>
        <v>27.694999999999997</v>
      </c>
      <c r="AR116" s="24" t="s">
        <v>194</v>
      </c>
      <c r="AT116" s="24" t="s">
        <v>189</v>
      </c>
      <c r="AU116" s="24" t="s">
        <v>87</v>
      </c>
      <c r="AY116" s="24" t="s">
        <v>187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85</v>
      </c>
      <c r="BK116" s="203">
        <f>ROUND(I116*H116,2)</f>
        <v>0</v>
      </c>
      <c r="BL116" s="24" t="s">
        <v>194</v>
      </c>
      <c r="BM116" s="24" t="s">
        <v>436</v>
      </c>
    </row>
    <row r="117" spans="2:65" s="11" customFormat="1" ht="13.5">
      <c r="B117" s="204"/>
      <c r="C117" s="205"/>
      <c r="D117" s="206" t="s">
        <v>223</v>
      </c>
      <c r="E117" s="207" t="s">
        <v>21</v>
      </c>
      <c r="F117" s="208" t="s">
        <v>433</v>
      </c>
      <c r="G117" s="205"/>
      <c r="H117" s="209">
        <v>95.5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223</v>
      </c>
      <c r="AU117" s="215" t="s">
        <v>87</v>
      </c>
      <c r="AV117" s="11" t="s">
        <v>87</v>
      </c>
      <c r="AW117" s="11" t="s">
        <v>40</v>
      </c>
      <c r="AX117" s="11" t="s">
        <v>85</v>
      </c>
      <c r="AY117" s="215" t="s">
        <v>187</v>
      </c>
    </row>
    <row r="118" spans="2:65" s="1" customFormat="1" ht="25.5" customHeight="1">
      <c r="B118" s="41"/>
      <c r="C118" s="192" t="s">
        <v>10</v>
      </c>
      <c r="D118" s="192" t="s">
        <v>189</v>
      </c>
      <c r="E118" s="193" t="s">
        <v>437</v>
      </c>
      <c r="F118" s="194" t="s">
        <v>438</v>
      </c>
      <c r="G118" s="195" t="s">
        <v>293</v>
      </c>
      <c r="H118" s="196">
        <v>25</v>
      </c>
      <c r="I118" s="197"/>
      <c r="J118" s="198">
        <f>ROUND(I118*H118,2)</f>
        <v>0</v>
      </c>
      <c r="K118" s="194" t="s">
        <v>193</v>
      </c>
      <c r="L118" s="61"/>
      <c r="M118" s="199" t="s">
        <v>21</v>
      </c>
      <c r="N118" s="200" t="s">
        <v>48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0.20499999999999999</v>
      </c>
      <c r="T118" s="202">
        <f>S118*H118</f>
        <v>5.125</v>
      </c>
      <c r="AR118" s="24" t="s">
        <v>194</v>
      </c>
      <c r="AT118" s="24" t="s">
        <v>189</v>
      </c>
      <c r="AU118" s="24" t="s">
        <v>87</v>
      </c>
      <c r="AY118" s="24" t="s">
        <v>187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85</v>
      </c>
      <c r="BK118" s="203">
        <f>ROUND(I118*H118,2)</f>
        <v>0</v>
      </c>
      <c r="BL118" s="24" t="s">
        <v>194</v>
      </c>
      <c r="BM118" s="24" t="s">
        <v>439</v>
      </c>
    </row>
    <row r="119" spans="2:65" s="1" customFormat="1" ht="25.5" customHeight="1">
      <c r="B119" s="41"/>
      <c r="C119" s="192" t="s">
        <v>259</v>
      </c>
      <c r="D119" s="192" t="s">
        <v>189</v>
      </c>
      <c r="E119" s="193" t="s">
        <v>440</v>
      </c>
      <c r="F119" s="194" t="s">
        <v>441</v>
      </c>
      <c r="G119" s="195" t="s">
        <v>293</v>
      </c>
      <c r="H119" s="196">
        <v>39.9</v>
      </c>
      <c r="I119" s="197"/>
      <c r="J119" s="198">
        <f>ROUND(I119*H119,2)</f>
        <v>0</v>
      </c>
      <c r="K119" s="194" t="s">
        <v>193</v>
      </c>
      <c r="L119" s="61"/>
      <c r="M119" s="199" t="s">
        <v>21</v>
      </c>
      <c r="N119" s="200" t="s">
        <v>48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0.115</v>
      </c>
      <c r="T119" s="202">
        <f>S119*H119</f>
        <v>4.5884999999999998</v>
      </c>
      <c r="AR119" s="24" t="s">
        <v>194</v>
      </c>
      <c r="AT119" s="24" t="s">
        <v>189</v>
      </c>
      <c r="AU119" s="24" t="s">
        <v>87</v>
      </c>
      <c r="AY119" s="24" t="s">
        <v>187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85</v>
      </c>
      <c r="BK119" s="203">
        <f>ROUND(I119*H119,2)</f>
        <v>0</v>
      </c>
      <c r="BL119" s="24" t="s">
        <v>194</v>
      </c>
      <c r="BM119" s="24" t="s">
        <v>442</v>
      </c>
    </row>
    <row r="120" spans="2:65" s="11" customFormat="1" ht="13.5">
      <c r="B120" s="204"/>
      <c r="C120" s="205"/>
      <c r="D120" s="206" t="s">
        <v>223</v>
      </c>
      <c r="E120" s="207" t="s">
        <v>21</v>
      </c>
      <c r="F120" s="208" t="s">
        <v>443</v>
      </c>
      <c r="G120" s="205"/>
      <c r="H120" s="209">
        <v>39.9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223</v>
      </c>
      <c r="AU120" s="215" t="s">
        <v>87</v>
      </c>
      <c r="AV120" s="11" t="s">
        <v>87</v>
      </c>
      <c r="AW120" s="11" t="s">
        <v>40</v>
      </c>
      <c r="AX120" s="11" t="s">
        <v>85</v>
      </c>
      <c r="AY120" s="215" t="s">
        <v>187</v>
      </c>
    </row>
    <row r="121" spans="2:65" s="1" customFormat="1" ht="25.5" customHeight="1">
      <c r="B121" s="41"/>
      <c r="C121" s="192" t="s">
        <v>264</v>
      </c>
      <c r="D121" s="192" t="s">
        <v>189</v>
      </c>
      <c r="E121" s="193" t="s">
        <v>444</v>
      </c>
      <c r="F121" s="194" t="s">
        <v>445</v>
      </c>
      <c r="G121" s="195" t="s">
        <v>293</v>
      </c>
      <c r="H121" s="196">
        <v>226.1</v>
      </c>
      <c r="I121" s="197"/>
      <c r="J121" s="198">
        <f>ROUND(I121*H121,2)</f>
        <v>0</v>
      </c>
      <c r="K121" s="194" t="s">
        <v>193</v>
      </c>
      <c r="L121" s="61"/>
      <c r="M121" s="199" t="s">
        <v>21</v>
      </c>
      <c r="N121" s="200" t="s">
        <v>48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0.115</v>
      </c>
      <c r="T121" s="202">
        <f>S121*H121</f>
        <v>26.0015</v>
      </c>
      <c r="AR121" s="24" t="s">
        <v>194</v>
      </c>
      <c r="AT121" s="24" t="s">
        <v>189</v>
      </c>
      <c r="AU121" s="24" t="s">
        <v>87</v>
      </c>
      <c r="AY121" s="24" t="s">
        <v>187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85</v>
      </c>
      <c r="BK121" s="203">
        <f>ROUND(I121*H121,2)</f>
        <v>0</v>
      </c>
      <c r="BL121" s="24" t="s">
        <v>194</v>
      </c>
      <c r="BM121" s="24" t="s">
        <v>446</v>
      </c>
    </row>
    <row r="122" spans="2:65" s="11" customFormat="1" ht="13.5">
      <c r="B122" s="204"/>
      <c r="C122" s="205"/>
      <c r="D122" s="206" t="s">
        <v>223</v>
      </c>
      <c r="E122" s="207" t="s">
        <v>21</v>
      </c>
      <c r="F122" s="208" t="s">
        <v>447</v>
      </c>
      <c r="G122" s="205"/>
      <c r="H122" s="209">
        <v>226.1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223</v>
      </c>
      <c r="AU122" s="215" t="s">
        <v>87</v>
      </c>
      <c r="AV122" s="11" t="s">
        <v>87</v>
      </c>
      <c r="AW122" s="11" t="s">
        <v>40</v>
      </c>
      <c r="AX122" s="11" t="s">
        <v>85</v>
      </c>
      <c r="AY122" s="215" t="s">
        <v>187</v>
      </c>
    </row>
    <row r="123" spans="2:65" s="1" customFormat="1" ht="16.5" customHeight="1">
      <c r="B123" s="41"/>
      <c r="C123" s="192" t="s">
        <v>269</v>
      </c>
      <c r="D123" s="192" t="s">
        <v>189</v>
      </c>
      <c r="E123" s="193" t="s">
        <v>448</v>
      </c>
      <c r="F123" s="194" t="s">
        <v>449</v>
      </c>
      <c r="G123" s="195" t="s">
        <v>293</v>
      </c>
      <c r="H123" s="196">
        <v>20</v>
      </c>
      <c r="I123" s="197"/>
      <c r="J123" s="198">
        <f>ROUND(I123*H123,2)</f>
        <v>0</v>
      </c>
      <c r="K123" s="194" t="s">
        <v>193</v>
      </c>
      <c r="L123" s="61"/>
      <c r="M123" s="199" t="s">
        <v>21</v>
      </c>
      <c r="N123" s="200" t="s">
        <v>48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0.04</v>
      </c>
      <c r="T123" s="202">
        <f>S123*H123</f>
        <v>0.8</v>
      </c>
      <c r="AR123" s="24" t="s">
        <v>194</v>
      </c>
      <c r="AT123" s="24" t="s">
        <v>189</v>
      </c>
      <c r="AU123" s="24" t="s">
        <v>87</v>
      </c>
      <c r="AY123" s="24" t="s">
        <v>187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85</v>
      </c>
      <c r="BK123" s="203">
        <f>ROUND(I123*H123,2)</f>
        <v>0</v>
      </c>
      <c r="BL123" s="24" t="s">
        <v>194</v>
      </c>
      <c r="BM123" s="24" t="s">
        <v>450</v>
      </c>
    </row>
    <row r="124" spans="2:65" s="1" customFormat="1" ht="25.5" customHeight="1">
      <c r="B124" s="41"/>
      <c r="C124" s="192" t="s">
        <v>274</v>
      </c>
      <c r="D124" s="192" t="s">
        <v>189</v>
      </c>
      <c r="E124" s="193" t="s">
        <v>451</v>
      </c>
      <c r="F124" s="194" t="s">
        <v>452</v>
      </c>
      <c r="G124" s="195" t="s">
        <v>233</v>
      </c>
      <c r="H124" s="196">
        <v>1021</v>
      </c>
      <c r="I124" s="197"/>
      <c r="J124" s="198">
        <f>ROUND(I124*H124,2)</f>
        <v>0</v>
      </c>
      <c r="K124" s="194" t="s">
        <v>193</v>
      </c>
      <c r="L124" s="61"/>
      <c r="M124" s="199" t="s">
        <v>21</v>
      </c>
      <c r="N124" s="200" t="s">
        <v>48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194</v>
      </c>
      <c r="AT124" s="24" t="s">
        <v>189</v>
      </c>
      <c r="AU124" s="24" t="s">
        <v>87</v>
      </c>
      <c r="AY124" s="24" t="s">
        <v>187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85</v>
      </c>
      <c r="BK124" s="203">
        <f>ROUND(I124*H124,2)</f>
        <v>0</v>
      </c>
      <c r="BL124" s="24" t="s">
        <v>194</v>
      </c>
      <c r="BM124" s="24" t="s">
        <v>453</v>
      </c>
    </row>
    <row r="125" spans="2:65" s="11" customFormat="1" ht="13.5">
      <c r="B125" s="204"/>
      <c r="C125" s="205"/>
      <c r="D125" s="206" t="s">
        <v>223</v>
      </c>
      <c r="E125" s="207" t="s">
        <v>21</v>
      </c>
      <c r="F125" s="208" t="s">
        <v>454</v>
      </c>
      <c r="G125" s="205"/>
      <c r="H125" s="209">
        <v>1021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223</v>
      </c>
      <c r="AU125" s="215" t="s">
        <v>87</v>
      </c>
      <c r="AV125" s="11" t="s">
        <v>87</v>
      </c>
      <c r="AW125" s="11" t="s">
        <v>40</v>
      </c>
      <c r="AX125" s="11" t="s">
        <v>85</v>
      </c>
      <c r="AY125" s="215" t="s">
        <v>187</v>
      </c>
    </row>
    <row r="126" spans="2:65" s="1" customFormat="1" ht="16.5" customHeight="1">
      <c r="B126" s="41"/>
      <c r="C126" s="192" t="s">
        <v>279</v>
      </c>
      <c r="D126" s="192" t="s">
        <v>189</v>
      </c>
      <c r="E126" s="193" t="s">
        <v>455</v>
      </c>
      <c r="F126" s="194" t="s">
        <v>456</v>
      </c>
      <c r="G126" s="195" t="s">
        <v>233</v>
      </c>
      <c r="H126" s="196">
        <v>1021</v>
      </c>
      <c r="I126" s="197"/>
      <c r="J126" s="198">
        <f>ROUND(I126*H126,2)</f>
        <v>0</v>
      </c>
      <c r="K126" s="194" t="s">
        <v>193</v>
      </c>
      <c r="L126" s="61"/>
      <c r="M126" s="199" t="s">
        <v>21</v>
      </c>
      <c r="N126" s="200" t="s">
        <v>48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194</v>
      </c>
      <c r="AT126" s="24" t="s">
        <v>189</v>
      </c>
      <c r="AU126" s="24" t="s">
        <v>87</v>
      </c>
      <c r="AY126" s="24" t="s">
        <v>187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85</v>
      </c>
      <c r="BK126" s="203">
        <f>ROUND(I126*H126,2)</f>
        <v>0</v>
      </c>
      <c r="BL126" s="24" t="s">
        <v>194</v>
      </c>
      <c r="BM126" s="24" t="s">
        <v>457</v>
      </c>
    </row>
    <row r="127" spans="2:65" s="11" customFormat="1" ht="13.5">
      <c r="B127" s="204"/>
      <c r="C127" s="205"/>
      <c r="D127" s="206" t="s">
        <v>223</v>
      </c>
      <c r="E127" s="207" t="s">
        <v>21</v>
      </c>
      <c r="F127" s="208" t="s">
        <v>458</v>
      </c>
      <c r="G127" s="205"/>
      <c r="H127" s="209">
        <v>1021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223</v>
      </c>
      <c r="AU127" s="215" t="s">
        <v>87</v>
      </c>
      <c r="AV127" s="11" t="s">
        <v>87</v>
      </c>
      <c r="AW127" s="11" t="s">
        <v>40</v>
      </c>
      <c r="AX127" s="11" t="s">
        <v>85</v>
      </c>
      <c r="AY127" s="215" t="s">
        <v>187</v>
      </c>
    </row>
    <row r="128" spans="2:65" s="1" customFormat="1" ht="25.5" customHeight="1">
      <c r="B128" s="41"/>
      <c r="C128" s="192" t="s">
        <v>9</v>
      </c>
      <c r="D128" s="192" t="s">
        <v>189</v>
      </c>
      <c r="E128" s="193" t="s">
        <v>459</v>
      </c>
      <c r="F128" s="194" t="s">
        <v>460</v>
      </c>
      <c r="G128" s="195" t="s">
        <v>233</v>
      </c>
      <c r="H128" s="196">
        <v>316.5</v>
      </c>
      <c r="I128" s="197"/>
      <c r="J128" s="198">
        <f>ROUND(I128*H128,2)</f>
        <v>0</v>
      </c>
      <c r="K128" s="194" t="s">
        <v>193</v>
      </c>
      <c r="L128" s="61"/>
      <c r="M128" s="199" t="s">
        <v>21</v>
      </c>
      <c r="N128" s="200" t="s">
        <v>48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194</v>
      </c>
      <c r="AT128" s="24" t="s">
        <v>189</v>
      </c>
      <c r="AU128" s="24" t="s">
        <v>87</v>
      </c>
      <c r="AY128" s="24" t="s">
        <v>187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85</v>
      </c>
      <c r="BK128" s="203">
        <f>ROUND(I128*H128,2)</f>
        <v>0</v>
      </c>
      <c r="BL128" s="24" t="s">
        <v>194</v>
      </c>
      <c r="BM128" s="24" t="s">
        <v>461</v>
      </c>
    </row>
    <row r="129" spans="2:65" s="11" customFormat="1" ht="13.5">
      <c r="B129" s="204"/>
      <c r="C129" s="205"/>
      <c r="D129" s="206" t="s">
        <v>223</v>
      </c>
      <c r="E129" s="207" t="s">
        <v>21</v>
      </c>
      <c r="F129" s="208" t="s">
        <v>462</v>
      </c>
      <c r="G129" s="205"/>
      <c r="H129" s="209">
        <v>316.5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223</v>
      </c>
      <c r="AU129" s="215" t="s">
        <v>87</v>
      </c>
      <c r="AV129" s="11" t="s">
        <v>87</v>
      </c>
      <c r="AW129" s="11" t="s">
        <v>40</v>
      </c>
      <c r="AX129" s="11" t="s">
        <v>85</v>
      </c>
      <c r="AY129" s="215" t="s">
        <v>187</v>
      </c>
    </row>
    <row r="130" spans="2:65" s="1" customFormat="1" ht="16.5" customHeight="1">
      <c r="B130" s="41"/>
      <c r="C130" s="192" t="s">
        <v>286</v>
      </c>
      <c r="D130" s="192" t="s">
        <v>189</v>
      </c>
      <c r="E130" s="193" t="s">
        <v>463</v>
      </c>
      <c r="F130" s="194" t="s">
        <v>464</v>
      </c>
      <c r="G130" s="195" t="s">
        <v>233</v>
      </c>
      <c r="H130" s="196">
        <v>316.5</v>
      </c>
      <c r="I130" s="197"/>
      <c r="J130" s="198">
        <f>ROUND(I130*H130,2)</f>
        <v>0</v>
      </c>
      <c r="K130" s="194" t="s">
        <v>193</v>
      </c>
      <c r="L130" s="61"/>
      <c r="M130" s="199" t="s">
        <v>21</v>
      </c>
      <c r="N130" s="200" t="s">
        <v>48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194</v>
      </c>
      <c r="AT130" s="24" t="s">
        <v>189</v>
      </c>
      <c r="AU130" s="24" t="s">
        <v>87</v>
      </c>
      <c r="AY130" s="24" t="s">
        <v>187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85</v>
      </c>
      <c r="BK130" s="203">
        <f>ROUND(I130*H130,2)</f>
        <v>0</v>
      </c>
      <c r="BL130" s="24" t="s">
        <v>194</v>
      </c>
      <c r="BM130" s="24" t="s">
        <v>465</v>
      </c>
    </row>
    <row r="131" spans="2:65" s="11" customFormat="1" ht="13.5">
      <c r="B131" s="204"/>
      <c r="C131" s="205"/>
      <c r="D131" s="206" t="s">
        <v>223</v>
      </c>
      <c r="E131" s="207" t="s">
        <v>21</v>
      </c>
      <c r="F131" s="208" t="s">
        <v>466</v>
      </c>
      <c r="G131" s="205"/>
      <c r="H131" s="209">
        <v>316.5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223</v>
      </c>
      <c r="AU131" s="215" t="s">
        <v>87</v>
      </c>
      <c r="AV131" s="11" t="s">
        <v>87</v>
      </c>
      <c r="AW131" s="11" t="s">
        <v>40</v>
      </c>
      <c r="AX131" s="11" t="s">
        <v>85</v>
      </c>
      <c r="AY131" s="215" t="s">
        <v>187</v>
      </c>
    </row>
    <row r="132" spans="2:65" s="1" customFormat="1" ht="16.5" customHeight="1">
      <c r="B132" s="41"/>
      <c r="C132" s="192" t="s">
        <v>290</v>
      </c>
      <c r="D132" s="192" t="s">
        <v>189</v>
      </c>
      <c r="E132" s="193" t="s">
        <v>467</v>
      </c>
      <c r="F132" s="194" t="s">
        <v>468</v>
      </c>
      <c r="G132" s="195" t="s">
        <v>233</v>
      </c>
      <c r="H132" s="196">
        <v>1337.5</v>
      </c>
      <c r="I132" s="197"/>
      <c r="J132" s="198">
        <f>ROUND(I132*H132,2)</f>
        <v>0</v>
      </c>
      <c r="K132" s="194" t="s">
        <v>193</v>
      </c>
      <c r="L132" s="61"/>
      <c r="M132" s="199" t="s">
        <v>21</v>
      </c>
      <c r="N132" s="200" t="s">
        <v>48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194</v>
      </c>
      <c r="AT132" s="24" t="s">
        <v>189</v>
      </c>
      <c r="AU132" s="24" t="s">
        <v>87</v>
      </c>
      <c r="AY132" s="24" t="s">
        <v>187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85</v>
      </c>
      <c r="BK132" s="203">
        <f>ROUND(I132*H132,2)</f>
        <v>0</v>
      </c>
      <c r="BL132" s="24" t="s">
        <v>194</v>
      </c>
      <c r="BM132" s="24" t="s">
        <v>469</v>
      </c>
    </row>
    <row r="133" spans="2:65" s="11" customFormat="1" ht="13.5">
      <c r="B133" s="204"/>
      <c r="C133" s="205"/>
      <c r="D133" s="206" t="s">
        <v>223</v>
      </c>
      <c r="E133" s="207" t="s">
        <v>21</v>
      </c>
      <c r="F133" s="208" t="s">
        <v>470</v>
      </c>
      <c r="G133" s="205"/>
      <c r="H133" s="209">
        <v>1337.5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223</v>
      </c>
      <c r="AU133" s="215" t="s">
        <v>87</v>
      </c>
      <c r="AV133" s="11" t="s">
        <v>87</v>
      </c>
      <c r="AW133" s="11" t="s">
        <v>40</v>
      </c>
      <c r="AX133" s="11" t="s">
        <v>85</v>
      </c>
      <c r="AY133" s="215" t="s">
        <v>187</v>
      </c>
    </row>
    <row r="134" spans="2:65" s="1" customFormat="1" ht="25.5" customHeight="1">
      <c r="B134" s="41"/>
      <c r="C134" s="192" t="s">
        <v>295</v>
      </c>
      <c r="D134" s="192" t="s">
        <v>189</v>
      </c>
      <c r="E134" s="193" t="s">
        <v>471</v>
      </c>
      <c r="F134" s="194" t="s">
        <v>472</v>
      </c>
      <c r="G134" s="195" t="s">
        <v>233</v>
      </c>
      <c r="H134" s="196">
        <v>26750</v>
      </c>
      <c r="I134" s="197"/>
      <c r="J134" s="198">
        <f>ROUND(I134*H134,2)</f>
        <v>0</v>
      </c>
      <c r="K134" s="194" t="s">
        <v>193</v>
      </c>
      <c r="L134" s="61"/>
      <c r="M134" s="199" t="s">
        <v>21</v>
      </c>
      <c r="N134" s="200" t="s">
        <v>48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194</v>
      </c>
      <c r="AT134" s="24" t="s">
        <v>189</v>
      </c>
      <c r="AU134" s="24" t="s">
        <v>87</v>
      </c>
      <c r="AY134" s="24" t="s">
        <v>187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85</v>
      </c>
      <c r="BK134" s="203">
        <f>ROUND(I134*H134,2)</f>
        <v>0</v>
      </c>
      <c r="BL134" s="24" t="s">
        <v>194</v>
      </c>
      <c r="BM134" s="24" t="s">
        <v>473</v>
      </c>
    </row>
    <row r="135" spans="2:65" s="11" customFormat="1" ht="13.5">
      <c r="B135" s="204"/>
      <c r="C135" s="205"/>
      <c r="D135" s="206" t="s">
        <v>223</v>
      </c>
      <c r="E135" s="207" t="s">
        <v>21</v>
      </c>
      <c r="F135" s="208" t="s">
        <v>474</v>
      </c>
      <c r="G135" s="205"/>
      <c r="H135" s="209">
        <v>26750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223</v>
      </c>
      <c r="AU135" s="215" t="s">
        <v>87</v>
      </c>
      <c r="AV135" s="11" t="s">
        <v>87</v>
      </c>
      <c r="AW135" s="11" t="s">
        <v>40</v>
      </c>
      <c r="AX135" s="11" t="s">
        <v>85</v>
      </c>
      <c r="AY135" s="215" t="s">
        <v>187</v>
      </c>
    </row>
    <row r="136" spans="2:65" s="1" customFormat="1" ht="38.25" customHeight="1">
      <c r="B136" s="41"/>
      <c r="C136" s="192" t="s">
        <v>301</v>
      </c>
      <c r="D136" s="192" t="s">
        <v>189</v>
      </c>
      <c r="E136" s="193" t="s">
        <v>354</v>
      </c>
      <c r="F136" s="194" t="s">
        <v>475</v>
      </c>
      <c r="G136" s="195" t="s">
        <v>304</v>
      </c>
      <c r="H136" s="196">
        <v>2140</v>
      </c>
      <c r="I136" s="197"/>
      <c r="J136" s="198">
        <f>ROUND(I136*H136,2)</f>
        <v>0</v>
      </c>
      <c r="K136" s="194" t="s">
        <v>193</v>
      </c>
      <c r="L136" s="61"/>
      <c r="M136" s="199" t="s">
        <v>21</v>
      </c>
      <c r="N136" s="200" t="s">
        <v>48</v>
      </c>
      <c r="O136" s="4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194</v>
      </c>
      <c r="AT136" s="24" t="s">
        <v>189</v>
      </c>
      <c r="AU136" s="24" t="s">
        <v>87</v>
      </c>
      <c r="AY136" s="24" t="s">
        <v>187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85</v>
      </c>
      <c r="BK136" s="203">
        <f>ROUND(I136*H136,2)</f>
        <v>0</v>
      </c>
      <c r="BL136" s="24" t="s">
        <v>194</v>
      </c>
      <c r="BM136" s="24" t="s">
        <v>476</v>
      </c>
    </row>
    <row r="137" spans="2:65" s="11" customFormat="1" ht="13.5">
      <c r="B137" s="204"/>
      <c r="C137" s="205"/>
      <c r="D137" s="206" t="s">
        <v>223</v>
      </c>
      <c r="E137" s="207" t="s">
        <v>21</v>
      </c>
      <c r="F137" s="208" t="s">
        <v>477</v>
      </c>
      <c r="G137" s="205"/>
      <c r="H137" s="209">
        <v>2140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223</v>
      </c>
      <c r="AU137" s="215" t="s">
        <v>87</v>
      </c>
      <c r="AV137" s="11" t="s">
        <v>87</v>
      </c>
      <c r="AW137" s="11" t="s">
        <v>40</v>
      </c>
      <c r="AX137" s="11" t="s">
        <v>85</v>
      </c>
      <c r="AY137" s="215" t="s">
        <v>187</v>
      </c>
    </row>
    <row r="138" spans="2:65" s="1" customFormat="1" ht="25.5" customHeight="1">
      <c r="B138" s="41"/>
      <c r="C138" s="192" t="s">
        <v>307</v>
      </c>
      <c r="D138" s="192" t="s">
        <v>189</v>
      </c>
      <c r="E138" s="193" t="s">
        <v>478</v>
      </c>
      <c r="F138" s="194" t="s">
        <v>479</v>
      </c>
      <c r="G138" s="195" t="s">
        <v>293</v>
      </c>
      <c r="H138" s="196">
        <v>230</v>
      </c>
      <c r="I138" s="197"/>
      <c r="J138" s="198">
        <f>ROUND(I138*H138,2)</f>
        <v>0</v>
      </c>
      <c r="K138" s="194" t="s">
        <v>193</v>
      </c>
      <c r="L138" s="61"/>
      <c r="M138" s="199" t="s">
        <v>21</v>
      </c>
      <c r="N138" s="200" t="s">
        <v>48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194</v>
      </c>
      <c r="AT138" s="24" t="s">
        <v>189</v>
      </c>
      <c r="AU138" s="24" t="s">
        <v>87</v>
      </c>
      <c r="AY138" s="24" t="s">
        <v>187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85</v>
      </c>
      <c r="BK138" s="203">
        <f>ROUND(I138*H138,2)</f>
        <v>0</v>
      </c>
      <c r="BL138" s="24" t="s">
        <v>194</v>
      </c>
      <c r="BM138" s="24" t="s">
        <v>480</v>
      </c>
    </row>
    <row r="139" spans="2:65" s="1" customFormat="1" ht="25.5" customHeight="1">
      <c r="B139" s="41"/>
      <c r="C139" s="192" t="s">
        <v>312</v>
      </c>
      <c r="D139" s="192" t="s">
        <v>189</v>
      </c>
      <c r="E139" s="193" t="s">
        <v>481</v>
      </c>
      <c r="F139" s="194" t="s">
        <v>482</v>
      </c>
      <c r="G139" s="195" t="s">
        <v>293</v>
      </c>
      <c r="H139" s="196">
        <v>230</v>
      </c>
      <c r="I139" s="197"/>
      <c r="J139" s="198">
        <f>ROUND(I139*H139,2)</f>
        <v>0</v>
      </c>
      <c r="K139" s="194" t="s">
        <v>193</v>
      </c>
      <c r="L139" s="61"/>
      <c r="M139" s="199" t="s">
        <v>21</v>
      </c>
      <c r="N139" s="200" t="s">
        <v>48</v>
      </c>
      <c r="O139" s="4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194</v>
      </c>
      <c r="AT139" s="24" t="s">
        <v>189</v>
      </c>
      <c r="AU139" s="24" t="s">
        <v>87</v>
      </c>
      <c r="AY139" s="24" t="s">
        <v>187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85</v>
      </c>
      <c r="BK139" s="203">
        <f>ROUND(I139*H139,2)</f>
        <v>0</v>
      </c>
      <c r="BL139" s="24" t="s">
        <v>194</v>
      </c>
      <c r="BM139" s="24" t="s">
        <v>483</v>
      </c>
    </row>
    <row r="140" spans="2:65" s="1" customFormat="1" ht="25.5" customHeight="1">
      <c r="B140" s="41"/>
      <c r="C140" s="192" t="s">
        <v>317</v>
      </c>
      <c r="D140" s="192" t="s">
        <v>189</v>
      </c>
      <c r="E140" s="193" t="s">
        <v>484</v>
      </c>
      <c r="F140" s="194" t="s">
        <v>485</v>
      </c>
      <c r="G140" s="195" t="s">
        <v>293</v>
      </c>
      <c r="H140" s="196">
        <v>30</v>
      </c>
      <c r="I140" s="197"/>
      <c r="J140" s="198">
        <f>ROUND(I140*H140,2)</f>
        <v>0</v>
      </c>
      <c r="K140" s="194" t="s">
        <v>193</v>
      </c>
      <c r="L140" s="61"/>
      <c r="M140" s="199" t="s">
        <v>21</v>
      </c>
      <c r="N140" s="200" t="s">
        <v>48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194</v>
      </c>
      <c r="AT140" s="24" t="s">
        <v>189</v>
      </c>
      <c r="AU140" s="24" t="s">
        <v>87</v>
      </c>
      <c r="AY140" s="24" t="s">
        <v>187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85</v>
      </c>
      <c r="BK140" s="203">
        <f>ROUND(I140*H140,2)</f>
        <v>0</v>
      </c>
      <c r="BL140" s="24" t="s">
        <v>194</v>
      </c>
      <c r="BM140" s="24" t="s">
        <v>486</v>
      </c>
    </row>
    <row r="141" spans="2:65" s="1" customFormat="1" ht="25.5" customHeight="1">
      <c r="B141" s="41"/>
      <c r="C141" s="192" t="s">
        <v>322</v>
      </c>
      <c r="D141" s="192" t="s">
        <v>189</v>
      </c>
      <c r="E141" s="193" t="s">
        <v>487</v>
      </c>
      <c r="F141" s="194" t="s">
        <v>488</v>
      </c>
      <c r="G141" s="195" t="s">
        <v>293</v>
      </c>
      <c r="H141" s="196">
        <v>230</v>
      </c>
      <c r="I141" s="197"/>
      <c r="J141" s="198">
        <f>ROUND(I141*H141,2)</f>
        <v>0</v>
      </c>
      <c r="K141" s="194" t="s">
        <v>193</v>
      </c>
      <c r="L141" s="61"/>
      <c r="M141" s="199" t="s">
        <v>21</v>
      </c>
      <c r="N141" s="200" t="s">
        <v>48</v>
      </c>
      <c r="O141" s="42"/>
      <c r="P141" s="201">
        <f>O141*H141</f>
        <v>0</v>
      </c>
      <c r="Q141" s="201">
        <v>8.0000000000000007E-5</v>
      </c>
      <c r="R141" s="201">
        <f>Q141*H141</f>
        <v>1.8400000000000003E-2</v>
      </c>
      <c r="S141" s="201">
        <v>0</v>
      </c>
      <c r="T141" s="202">
        <f>S141*H141</f>
        <v>0</v>
      </c>
      <c r="AR141" s="24" t="s">
        <v>194</v>
      </c>
      <c r="AT141" s="24" t="s">
        <v>189</v>
      </c>
      <c r="AU141" s="24" t="s">
        <v>87</v>
      </c>
      <c r="AY141" s="24" t="s">
        <v>187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85</v>
      </c>
      <c r="BK141" s="203">
        <f>ROUND(I141*H141,2)</f>
        <v>0</v>
      </c>
      <c r="BL141" s="24" t="s">
        <v>194</v>
      </c>
      <c r="BM141" s="24" t="s">
        <v>489</v>
      </c>
    </row>
    <row r="142" spans="2:65" s="1" customFormat="1" ht="25.5" customHeight="1">
      <c r="B142" s="41"/>
      <c r="C142" s="192" t="s">
        <v>327</v>
      </c>
      <c r="D142" s="192" t="s">
        <v>189</v>
      </c>
      <c r="E142" s="193" t="s">
        <v>490</v>
      </c>
      <c r="F142" s="194" t="s">
        <v>491</v>
      </c>
      <c r="G142" s="195" t="s">
        <v>293</v>
      </c>
      <c r="H142" s="196">
        <v>600</v>
      </c>
      <c r="I142" s="197"/>
      <c r="J142" s="198">
        <f>ROUND(I142*H142,2)</f>
        <v>0</v>
      </c>
      <c r="K142" s="194" t="s">
        <v>193</v>
      </c>
      <c r="L142" s="61"/>
      <c r="M142" s="199" t="s">
        <v>21</v>
      </c>
      <c r="N142" s="200" t="s">
        <v>48</v>
      </c>
      <c r="O142" s="42"/>
      <c r="P142" s="201">
        <f>O142*H142</f>
        <v>0</v>
      </c>
      <c r="Q142" s="201">
        <v>3.5999999999999999E-3</v>
      </c>
      <c r="R142" s="201">
        <f>Q142*H142</f>
        <v>2.16</v>
      </c>
      <c r="S142" s="201">
        <v>0</v>
      </c>
      <c r="T142" s="202">
        <f>S142*H142</f>
        <v>0</v>
      </c>
      <c r="AR142" s="24" t="s">
        <v>194</v>
      </c>
      <c r="AT142" s="24" t="s">
        <v>189</v>
      </c>
      <c r="AU142" s="24" t="s">
        <v>87</v>
      </c>
      <c r="AY142" s="24" t="s">
        <v>187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85</v>
      </c>
      <c r="BK142" s="203">
        <f>ROUND(I142*H142,2)</f>
        <v>0</v>
      </c>
      <c r="BL142" s="24" t="s">
        <v>194</v>
      </c>
      <c r="BM142" s="24" t="s">
        <v>492</v>
      </c>
    </row>
    <row r="143" spans="2:65" s="11" customFormat="1" ht="13.5">
      <c r="B143" s="204"/>
      <c r="C143" s="205"/>
      <c r="D143" s="206" t="s">
        <v>223</v>
      </c>
      <c r="E143" s="207" t="s">
        <v>21</v>
      </c>
      <c r="F143" s="208" t="s">
        <v>493</v>
      </c>
      <c r="G143" s="205"/>
      <c r="H143" s="209">
        <v>600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223</v>
      </c>
      <c r="AU143" s="215" t="s">
        <v>87</v>
      </c>
      <c r="AV143" s="11" t="s">
        <v>87</v>
      </c>
      <c r="AW143" s="11" t="s">
        <v>40</v>
      </c>
      <c r="AX143" s="11" t="s">
        <v>85</v>
      </c>
      <c r="AY143" s="215" t="s">
        <v>187</v>
      </c>
    </row>
    <row r="144" spans="2:65" s="1" customFormat="1" ht="25.5" customHeight="1">
      <c r="B144" s="41"/>
      <c r="C144" s="192" t="s">
        <v>331</v>
      </c>
      <c r="D144" s="192" t="s">
        <v>189</v>
      </c>
      <c r="E144" s="193" t="s">
        <v>494</v>
      </c>
      <c r="F144" s="194" t="s">
        <v>495</v>
      </c>
      <c r="G144" s="195" t="s">
        <v>293</v>
      </c>
      <c r="H144" s="196">
        <v>200</v>
      </c>
      <c r="I144" s="197"/>
      <c r="J144" s="198">
        <f>ROUND(I144*H144,2)</f>
        <v>0</v>
      </c>
      <c r="K144" s="194" t="s">
        <v>193</v>
      </c>
      <c r="L144" s="61"/>
      <c r="M144" s="199" t="s">
        <v>21</v>
      </c>
      <c r="N144" s="200" t="s">
        <v>48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194</v>
      </c>
      <c r="AT144" s="24" t="s">
        <v>189</v>
      </c>
      <c r="AU144" s="24" t="s">
        <v>87</v>
      </c>
      <c r="AY144" s="24" t="s">
        <v>187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85</v>
      </c>
      <c r="BK144" s="203">
        <f>ROUND(I144*H144,2)</f>
        <v>0</v>
      </c>
      <c r="BL144" s="24" t="s">
        <v>194</v>
      </c>
      <c r="BM144" s="24" t="s">
        <v>496</v>
      </c>
    </row>
    <row r="145" spans="2:65" s="1" customFormat="1" ht="25.5" customHeight="1">
      <c r="B145" s="41"/>
      <c r="C145" s="192" t="s">
        <v>336</v>
      </c>
      <c r="D145" s="192" t="s">
        <v>189</v>
      </c>
      <c r="E145" s="193" t="s">
        <v>497</v>
      </c>
      <c r="F145" s="194" t="s">
        <v>498</v>
      </c>
      <c r="G145" s="195" t="s">
        <v>293</v>
      </c>
      <c r="H145" s="196">
        <v>236</v>
      </c>
      <c r="I145" s="197"/>
      <c r="J145" s="198">
        <f>ROUND(I145*H145,2)</f>
        <v>0</v>
      </c>
      <c r="K145" s="194" t="s">
        <v>193</v>
      </c>
      <c r="L145" s="61"/>
      <c r="M145" s="199" t="s">
        <v>21</v>
      </c>
      <c r="N145" s="200" t="s">
        <v>48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194</v>
      </c>
      <c r="AT145" s="24" t="s">
        <v>189</v>
      </c>
      <c r="AU145" s="24" t="s">
        <v>87</v>
      </c>
      <c r="AY145" s="24" t="s">
        <v>187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85</v>
      </c>
      <c r="BK145" s="203">
        <f>ROUND(I145*H145,2)</f>
        <v>0</v>
      </c>
      <c r="BL145" s="24" t="s">
        <v>194</v>
      </c>
      <c r="BM145" s="24" t="s">
        <v>499</v>
      </c>
    </row>
    <row r="146" spans="2:65" s="1" customFormat="1" ht="25.5" customHeight="1">
      <c r="B146" s="41"/>
      <c r="C146" s="192" t="s">
        <v>340</v>
      </c>
      <c r="D146" s="192" t="s">
        <v>189</v>
      </c>
      <c r="E146" s="193" t="s">
        <v>500</v>
      </c>
      <c r="F146" s="194" t="s">
        <v>501</v>
      </c>
      <c r="G146" s="195" t="s">
        <v>202</v>
      </c>
      <c r="H146" s="196">
        <v>266</v>
      </c>
      <c r="I146" s="197"/>
      <c r="J146" s="198">
        <f>ROUND(I146*H146,2)</f>
        <v>0</v>
      </c>
      <c r="K146" s="194" t="s">
        <v>193</v>
      </c>
      <c r="L146" s="61"/>
      <c r="M146" s="199" t="s">
        <v>21</v>
      </c>
      <c r="N146" s="200" t="s">
        <v>48</v>
      </c>
      <c r="O146" s="4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194</v>
      </c>
      <c r="AT146" s="24" t="s">
        <v>189</v>
      </c>
      <c r="AU146" s="24" t="s">
        <v>87</v>
      </c>
      <c r="AY146" s="24" t="s">
        <v>187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85</v>
      </c>
      <c r="BK146" s="203">
        <f>ROUND(I146*H146,2)</f>
        <v>0</v>
      </c>
      <c r="BL146" s="24" t="s">
        <v>194</v>
      </c>
      <c r="BM146" s="24" t="s">
        <v>502</v>
      </c>
    </row>
    <row r="147" spans="2:65" s="1" customFormat="1" ht="25.5" customHeight="1">
      <c r="B147" s="41"/>
      <c r="C147" s="192" t="s">
        <v>344</v>
      </c>
      <c r="D147" s="192" t="s">
        <v>189</v>
      </c>
      <c r="E147" s="193" t="s">
        <v>503</v>
      </c>
      <c r="F147" s="194" t="s">
        <v>504</v>
      </c>
      <c r="G147" s="195" t="s">
        <v>202</v>
      </c>
      <c r="H147" s="196">
        <v>3564</v>
      </c>
      <c r="I147" s="197"/>
      <c r="J147" s="198">
        <f>ROUND(I147*H147,2)</f>
        <v>0</v>
      </c>
      <c r="K147" s="194" t="s">
        <v>193</v>
      </c>
      <c r="L147" s="61"/>
      <c r="M147" s="199" t="s">
        <v>21</v>
      </c>
      <c r="N147" s="200" t="s">
        <v>48</v>
      </c>
      <c r="O147" s="4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194</v>
      </c>
      <c r="AT147" s="24" t="s">
        <v>189</v>
      </c>
      <c r="AU147" s="24" t="s">
        <v>87</v>
      </c>
      <c r="AY147" s="24" t="s">
        <v>187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85</v>
      </c>
      <c r="BK147" s="203">
        <f>ROUND(I147*H147,2)</f>
        <v>0</v>
      </c>
      <c r="BL147" s="24" t="s">
        <v>194</v>
      </c>
      <c r="BM147" s="24" t="s">
        <v>505</v>
      </c>
    </row>
    <row r="148" spans="2:65" s="11" customFormat="1" ht="13.5">
      <c r="B148" s="204"/>
      <c r="C148" s="205"/>
      <c r="D148" s="206" t="s">
        <v>223</v>
      </c>
      <c r="E148" s="207" t="s">
        <v>21</v>
      </c>
      <c r="F148" s="208" t="s">
        <v>506</v>
      </c>
      <c r="G148" s="205"/>
      <c r="H148" s="209">
        <v>3564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223</v>
      </c>
      <c r="AU148" s="215" t="s">
        <v>87</v>
      </c>
      <c r="AV148" s="11" t="s">
        <v>87</v>
      </c>
      <c r="AW148" s="11" t="s">
        <v>40</v>
      </c>
      <c r="AX148" s="11" t="s">
        <v>85</v>
      </c>
      <c r="AY148" s="215" t="s">
        <v>187</v>
      </c>
    </row>
    <row r="149" spans="2:65" s="10" customFormat="1" ht="29.85" customHeight="1">
      <c r="B149" s="176"/>
      <c r="C149" s="177"/>
      <c r="D149" s="178" t="s">
        <v>76</v>
      </c>
      <c r="E149" s="190" t="s">
        <v>199</v>
      </c>
      <c r="F149" s="190" t="s">
        <v>507</v>
      </c>
      <c r="G149" s="177"/>
      <c r="H149" s="177"/>
      <c r="I149" s="180"/>
      <c r="J149" s="191">
        <f>BK149</f>
        <v>0</v>
      </c>
      <c r="K149" s="177"/>
      <c r="L149" s="182"/>
      <c r="M149" s="183"/>
      <c r="N149" s="184"/>
      <c r="O149" s="184"/>
      <c r="P149" s="185">
        <f>SUM(P150:P154)</f>
        <v>0</v>
      </c>
      <c r="Q149" s="184"/>
      <c r="R149" s="185">
        <f>SUM(R150:R154)</f>
        <v>146.09220528</v>
      </c>
      <c r="S149" s="184"/>
      <c r="T149" s="186">
        <f>SUM(T150:T154)</f>
        <v>0</v>
      </c>
      <c r="AR149" s="187" t="s">
        <v>85</v>
      </c>
      <c r="AT149" s="188" t="s">
        <v>76</v>
      </c>
      <c r="AU149" s="188" t="s">
        <v>85</v>
      </c>
      <c r="AY149" s="187" t="s">
        <v>187</v>
      </c>
      <c r="BK149" s="189">
        <f>SUM(BK150:BK154)</f>
        <v>0</v>
      </c>
    </row>
    <row r="150" spans="2:65" s="1" customFormat="1" ht="25.5" customHeight="1">
      <c r="B150" s="41"/>
      <c r="C150" s="192" t="s">
        <v>348</v>
      </c>
      <c r="D150" s="192" t="s">
        <v>189</v>
      </c>
      <c r="E150" s="193" t="s">
        <v>508</v>
      </c>
      <c r="F150" s="194" t="s">
        <v>509</v>
      </c>
      <c r="G150" s="195" t="s">
        <v>293</v>
      </c>
      <c r="H150" s="196">
        <v>65</v>
      </c>
      <c r="I150" s="197"/>
      <c r="J150" s="198">
        <f>ROUND(I150*H150,2)</f>
        <v>0</v>
      </c>
      <c r="K150" s="194" t="s">
        <v>193</v>
      </c>
      <c r="L150" s="61"/>
      <c r="M150" s="199" t="s">
        <v>21</v>
      </c>
      <c r="N150" s="200" t="s">
        <v>48</v>
      </c>
      <c r="O150" s="42"/>
      <c r="P150" s="201">
        <f>O150*H150</f>
        <v>0</v>
      </c>
      <c r="Q150" s="201">
        <v>0.24127000000000001</v>
      </c>
      <c r="R150" s="201">
        <f>Q150*H150</f>
        <v>15.682550000000001</v>
      </c>
      <c r="S150" s="201">
        <v>0</v>
      </c>
      <c r="T150" s="202">
        <f>S150*H150</f>
        <v>0</v>
      </c>
      <c r="AR150" s="24" t="s">
        <v>194</v>
      </c>
      <c r="AT150" s="24" t="s">
        <v>189</v>
      </c>
      <c r="AU150" s="24" t="s">
        <v>87</v>
      </c>
      <c r="AY150" s="24" t="s">
        <v>187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85</v>
      </c>
      <c r="BK150" s="203">
        <f>ROUND(I150*H150,2)</f>
        <v>0</v>
      </c>
      <c r="BL150" s="24" t="s">
        <v>194</v>
      </c>
      <c r="BM150" s="24" t="s">
        <v>510</v>
      </c>
    </row>
    <row r="151" spans="2:65" s="1" customFormat="1" ht="25.5" customHeight="1">
      <c r="B151" s="41"/>
      <c r="C151" s="220" t="s">
        <v>353</v>
      </c>
      <c r="D151" s="220" t="s">
        <v>511</v>
      </c>
      <c r="E151" s="221" t="s">
        <v>512</v>
      </c>
      <c r="F151" s="222" t="s">
        <v>513</v>
      </c>
      <c r="G151" s="223" t="s">
        <v>192</v>
      </c>
      <c r="H151" s="224">
        <v>229</v>
      </c>
      <c r="I151" s="225"/>
      <c r="J151" s="226">
        <f>ROUND(I151*H151,2)</f>
        <v>0</v>
      </c>
      <c r="K151" s="222" t="s">
        <v>193</v>
      </c>
      <c r="L151" s="227"/>
      <c r="M151" s="228" t="s">
        <v>21</v>
      </c>
      <c r="N151" s="229" t="s">
        <v>48</v>
      </c>
      <c r="O151" s="42"/>
      <c r="P151" s="201">
        <f>O151*H151</f>
        <v>0</v>
      </c>
      <c r="Q151" s="201">
        <v>3.6499999999999998E-2</v>
      </c>
      <c r="R151" s="201">
        <f>Q151*H151</f>
        <v>8.3584999999999994</v>
      </c>
      <c r="S151" s="201">
        <v>0</v>
      </c>
      <c r="T151" s="202">
        <f>S151*H151</f>
        <v>0</v>
      </c>
      <c r="AR151" s="24" t="s">
        <v>219</v>
      </c>
      <c r="AT151" s="24" t="s">
        <v>511</v>
      </c>
      <c r="AU151" s="24" t="s">
        <v>87</v>
      </c>
      <c r="AY151" s="24" t="s">
        <v>187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85</v>
      </c>
      <c r="BK151" s="203">
        <f>ROUND(I151*H151,2)</f>
        <v>0</v>
      </c>
      <c r="BL151" s="24" t="s">
        <v>194</v>
      </c>
      <c r="BM151" s="24" t="s">
        <v>514</v>
      </c>
    </row>
    <row r="152" spans="2:65" s="1" customFormat="1" ht="25.5" customHeight="1">
      <c r="B152" s="41"/>
      <c r="C152" s="220" t="s">
        <v>358</v>
      </c>
      <c r="D152" s="220" t="s">
        <v>511</v>
      </c>
      <c r="E152" s="221" t="s">
        <v>515</v>
      </c>
      <c r="F152" s="222" t="s">
        <v>516</v>
      </c>
      <c r="G152" s="223" t="s">
        <v>192</v>
      </c>
      <c r="H152" s="224">
        <v>143</v>
      </c>
      <c r="I152" s="225"/>
      <c r="J152" s="226">
        <f>ROUND(I152*H152,2)</f>
        <v>0</v>
      </c>
      <c r="K152" s="222" t="s">
        <v>193</v>
      </c>
      <c r="L152" s="227"/>
      <c r="M152" s="228" t="s">
        <v>21</v>
      </c>
      <c r="N152" s="229" t="s">
        <v>48</v>
      </c>
      <c r="O152" s="42"/>
      <c r="P152" s="201">
        <f>O152*H152</f>
        <v>0</v>
      </c>
      <c r="Q152" s="201">
        <v>5.0500000000000003E-2</v>
      </c>
      <c r="R152" s="201">
        <f>Q152*H152</f>
        <v>7.2215000000000007</v>
      </c>
      <c r="S152" s="201">
        <v>0</v>
      </c>
      <c r="T152" s="202">
        <f>S152*H152</f>
        <v>0</v>
      </c>
      <c r="AR152" s="24" t="s">
        <v>219</v>
      </c>
      <c r="AT152" s="24" t="s">
        <v>511</v>
      </c>
      <c r="AU152" s="24" t="s">
        <v>87</v>
      </c>
      <c r="AY152" s="24" t="s">
        <v>187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85</v>
      </c>
      <c r="BK152" s="203">
        <f>ROUND(I152*H152,2)</f>
        <v>0</v>
      </c>
      <c r="BL152" s="24" t="s">
        <v>194</v>
      </c>
      <c r="BM152" s="24" t="s">
        <v>517</v>
      </c>
    </row>
    <row r="153" spans="2:65" s="1" customFormat="1" ht="16.5" customHeight="1">
      <c r="B153" s="41"/>
      <c r="C153" s="192" t="s">
        <v>363</v>
      </c>
      <c r="D153" s="192" t="s">
        <v>189</v>
      </c>
      <c r="E153" s="193" t="s">
        <v>518</v>
      </c>
      <c r="F153" s="194" t="s">
        <v>519</v>
      </c>
      <c r="G153" s="195" t="s">
        <v>233</v>
      </c>
      <c r="H153" s="196">
        <v>50.892000000000003</v>
      </c>
      <c r="I153" s="197"/>
      <c r="J153" s="198">
        <f>ROUND(I153*H153,2)</f>
        <v>0</v>
      </c>
      <c r="K153" s="194" t="s">
        <v>193</v>
      </c>
      <c r="L153" s="61"/>
      <c r="M153" s="199" t="s">
        <v>21</v>
      </c>
      <c r="N153" s="200" t="s">
        <v>48</v>
      </c>
      <c r="O153" s="42"/>
      <c r="P153" s="201">
        <f>O153*H153</f>
        <v>0</v>
      </c>
      <c r="Q153" s="201">
        <v>2.2563399999999998</v>
      </c>
      <c r="R153" s="201">
        <f>Q153*H153</f>
        <v>114.82965528</v>
      </c>
      <c r="S153" s="201">
        <v>0</v>
      </c>
      <c r="T153" s="202">
        <f>S153*H153</f>
        <v>0</v>
      </c>
      <c r="AR153" s="24" t="s">
        <v>194</v>
      </c>
      <c r="AT153" s="24" t="s">
        <v>189</v>
      </c>
      <c r="AU153" s="24" t="s">
        <v>87</v>
      </c>
      <c r="AY153" s="24" t="s">
        <v>187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85</v>
      </c>
      <c r="BK153" s="203">
        <f>ROUND(I153*H153,2)</f>
        <v>0</v>
      </c>
      <c r="BL153" s="24" t="s">
        <v>194</v>
      </c>
      <c r="BM153" s="24" t="s">
        <v>520</v>
      </c>
    </row>
    <row r="154" spans="2:65" s="11" customFormat="1" ht="13.5">
      <c r="B154" s="204"/>
      <c r="C154" s="205"/>
      <c r="D154" s="206" t="s">
        <v>223</v>
      </c>
      <c r="E154" s="207" t="s">
        <v>21</v>
      </c>
      <c r="F154" s="208" t="s">
        <v>521</v>
      </c>
      <c r="G154" s="205"/>
      <c r="H154" s="209">
        <v>50.892000000000003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223</v>
      </c>
      <c r="AU154" s="215" t="s">
        <v>87</v>
      </c>
      <c r="AV154" s="11" t="s">
        <v>87</v>
      </c>
      <c r="AW154" s="11" t="s">
        <v>40</v>
      </c>
      <c r="AX154" s="11" t="s">
        <v>85</v>
      </c>
      <c r="AY154" s="215" t="s">
        <v>187</v>
      </c>
    </row>
    <row r="155" spans="2:65" s="10" customFormat="1" ht="29.85" customHeight="1">
      <c r="B155" s="176"/>
      <c r="C155" s="177"/>
      <c r="D155" s="178" t="s">
        <v>76</v>
      </c>
      <c r="E155" s="190" t="s">
        <v>522</v>
      </c>
      <c r="F155" s="190" t="s">
        <v>523</v>
      </c>
      <c r="G155" s="177"/>
      <c r="H155" s="177"/>
      <c r="I155" s="180"/>
      <c r="J155" s="191">
        <f>BK155</f>
        <v>0</v>
      </c>
      <c r="K155" s="177"/>
      <c r="L155" s="182"/>
      <c r="M155" s="183"/>
      <c r="N155" s="184"/>
      <c r="O155" s="184"/>
      <c r="P155" s="185">
        <f>SUM(P156:P176)</f>
        <v>0</v>
      </c>
      <c r="Q155" s="184"/>
      <c r="R155" s="185">
        <f>SUM(R156:R176)</f>
        <v>2.3687999999999998</v>
      </c>
      <c r="S155" s="184"/>
      <c r="T155" s="186">
        <f>SUM(T156:T176)</f>
        <v>0</v>
      </c>
      <c r="AR155" s="187" t="s">
        <v>85</v>
      </c>
      <c r="AT155" s="188" t="s">
        <v>76</v>
      </c>
      <c r="AU155" s="188" t="s">
        <v>85</v>
      </c>
      <c r="AY155" s="187" t="s">
        <v>187</v>
      </c>
      <c r="BK155" s="189">
        <f>SUM(BK156:BK176)</f>
        <v>0</v>
      </c>
    </row>
    <row r="156" spans="2:65" s="1" customFormat="1" ht="25.5" customHeight="1">
      <c r="B156" s="41"/>
      <c r="C156" s="192" t="s">
        <v>371</v>
      </c>
      <c r="D156" s="192" t="s">
        <v>189</v>
      </c>
      <c r="E156" s="193" t="s">
        <v>524</v>
      </c>
      <c r="F156" s="194" t="s">
        <v>525</v>
      </c>
      <c r="G156" s="195" t="s">
        <v>233</v>
      </c>
      <c r="H156" s="196">
        <v>1012.5</v>
      </c>
      <c r="I156" s="197"/>
      <c r="J156" s="198">
        <f>ROUND(I156*H156,2)</f>
        <v>0</v>
      </c>
      <c r="K156" s="194" t="s">
        <v>193</v>
      </c>
      <c r="L156" s="61"/>
      <c r="M156" s="199" t="s">
        <v>21</v>
      </c>
      <c r="N156" s="200" t="s">
        <v>48</v>
      </c>
      <c r="O156" s="4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194</v>
      </c>
      <c r="AT156" s="24" t="s">
        <v>189</v>
      </c>
      <c r="AU156" s="24" t="s">
        <v>87</v>
      </c>
      <c r="AY156" s="24" t="s">
        <v>187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85</v>
      </c>
      <c r="BK156" s="203">
        <f>ROUND(I156*H156,2)</f>
        <v>0</v>
      </c>
      <c r="BL156" s="24" t="s">
        <v>194</v>
      </c>
      <c r="BM156" s="24" t="s">
        <v>526</v>
      </c>
    </row>
    <row r="157" spans="2:65" s="11" customFormat="1" ht="13.5">
      <c r="B157" s="204"/>
      <c r="C157" s="205"/>
      <c r="D157" s="206" t="s">
        <v>223</v>
      </c>
      <c r="E157" s="207" t="s">
        <v>21</v>
      </c>
      <c r="F157" s="208" t="s">
        <v>527</v>
      </c>
      <c r="G157" s="205"/>
      <c r="H157" s="209">
        <v>1012.5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223</v>
      </c>
      <c r="AU157" s="215" t="s">
        <v>87</v>
      </c>
      <c r="AV157" s="11" t="s">
        <v>87</v>
      </c>
      <c r="AW157" s="11" t="s">
        <v>40</v>
      </c>
      <c r="AX157" s="11" t="s">
        <v>85</v>
      </c>
      <c r="AY157" s="215" t="s">
        <v>187</v>
      </c>
    </row>
    <row r="158" spans="2:65" s="1" customFormat="1" ht="25.5" customHeight="1">
      <c r="B158" s="41"/>
      <c r="C158" s="192" t="s">
        <v>528</v>
      </c>
      <c r="D158" s="192" t="s">
        <v>189</v>
      </c>
      <c r="E158" s="193" t="s">
        <v>529</v>
      </c>
      <c r="F158" s="194" t="s">
        <v>530</v>
      </c>
      <c r="G158" s="195" t="s">
        <v>233</v>
      </c>
      <c r="H158" s="196">
        <v>1012.5</v>
      </c>
      <c r="I158" s="197"/>
      <c r="J158" s="198">
        <f>ROUND(I158*H158,2)</f>
        <v>0</v>
      </c>
      <c r="K158" s="194" t="s">
        <v>193</v>
      </c>
      <c r="L158" s="61"/>
      <c r="M158" s="199" t="s">
        <v>21</v>
      </c>
      <c r="N158" s="200" t="s">
        <v>48</v>
      </c>
      <c r="O158" s="4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194</v>
      </c>
      <c r="AT158" s="24" t="s">
        <v>189</v>
      </c>
      <c r="AU158" s="24" t="s">
        <v>87</v>
      </c>
      <c r="AY158" s="24" t="s">
        <v>187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85</v>
      </c>
      <c r="BK158" s="203">
        <f>ROUND(I158*H158,2)</f>
        <v>0</v>
      </c>
      <c r="BL158" s="24" t="s">
        <v>194</v>
      </c>
      <c r="BM158" s="24" t="s">
        <v>531</v>
      </c>
    </row>
    <row r="159" spans="2:65" s="11" customFormat="1" ht="13.5">
      <c r="B159" s="204"/>
      <c r="C159" s="205"/>
      <c r="D159" s="206" t="s">
        <v>223</v>
      </c>
      <c r="E159" s="207" t="s">
        <v>21</v>
      </c>
      <c r="F159" s="208" t="s">
        <v>532</v>
      </c>
      <c r="G159" s="205"/>
      <c r="H159" s="209">
        <v>1012.5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223</v>
      </c>
      <c r="AU159" s="215" t="s">
        <v>87</v>
      </c>
      <c r="AV159" s="11" t="s">
        <v>87</v>
      </c>
      <c r="AW159" s="11" t="s">
        <v>40</v>
      </c>
      <c r="AX159" s="11" t="s">
        <v>85</v>
      </c>
      <c r="AY159" s="215" t="s">
        <v>187</v>
      </c>
    </row>
    <row r="160" spans="2:65" s="1" customFormat="1" ht="25.5" customHeight="1">
      <c r="B160" s="41"/>
      <c r="C160" s="192" t="s">
        <v>533</v>
      </c>
      <c r="D160" s="192" t="s">
        <v>189</v>
      </c>
      <c r="E160" s="193" t="s">
        <v>534</v>
      </c>
      <c r="F160" s="194" t="s">
        <v>535</v>
      </c>
      <c r="G160" s="195" t="s">
        <v>233</v>
      </c>
      <c r="H160" s="196">
        <v>1012.5</v>
      </c>
      <c r="I160" s="197"/>
      <c r="J160" s="198">
        <f>ROUND(I160*H160,2)</f>
        <v>0</v>
      </c>
      <c r="K160" s="194" t="s">
        <v>193</v>
      </c>
      <c r="L160" s="61"/>
      <c r="M160" s="199" t="s">
        <v>21</v>
      </c>
      <c r="N160" s="200" t="s">
        <v>48</v>
      </c>
      <c r="O160" s="4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194</v>
      </c>
      <c r="AT160" s="24" t="s">
        <v>189</v>
      </c>
      <c r="AU160" s="24" t="s">
        <v>87</v>
      </c>
      <c r="AY160" s="24" t="s">
        <v>187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85</v>
      </c>
      <c r="BK160" s="203">
        <f>ROUND(I160*H160,2)</f>
        <v>0</v>
      </c>
      <c r="BL160" s="24" t="s">
        <v>194</v>
      </c>
      <c r="BM160" s="24" t="s">
        <v>536</v>
      </c>
    </row>
    <row r="161" spans="2:65" s="11" customFormat="1" ht="13.5">
      <c r="B161" s="204"/>
      <c r="C161" s="205"/>
      <c r="D161" s="206" t="s">
        <v>223</v>
      </c>
      <c r="E161" s="207" t="s">
        <v>21</v>
      </c>
      <c r="F161" s="208" t="s">
        <v>532</v>
      </c>
      <c r="G161" s="205"/>
      <c r="H161" s="209">
        <v>1012.5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223</v>
      </c>
      <c r="AU161" s="215" t="s">
        <v>87</v>
      </c>
      <c r="AV161" s="11" t="s">
        <v>87</v>
      </c>
      <c r="AW161" s="11" t="s">
        <v>40</v>
      </c>
      <c r="AX161" s="11" t="s">
        <v>85</v>
      </c>
      <c r="AY161" s="215" t="s">
        <v>187</v>
      </c>
    </row>
    <row r="162" spans="2:65" s="1" customFormat="1" ht="25.5" customHeight="1">
      <c r="B162" s="41"/>
      <c r="C162" s="192" t="s">
        <v>537</v>
      </c>
      <c r="D162" s="192" t="s">
        <v>189</v>
      </c>
      <c r="E162" s="193" t="s">
        <v>538</v>
      </c>
      <c r="F162" s="194" t="s">
        <v>539</v>
      </c>
      <c r="G162" s="195" t="s">
        <v>233</v>
      </c>
      <c r="H162" s="196">
        <v>20250</v>
      </c>
      <c r="I162" s="197"/>
      <c r="J162" s="198">
        <f>ROUND(I162*H162,2)</f>
        <v>0</v>
      </c>
      <c r="K162" s="194" t="s">
        <v>193</v>
      </c>
      <c r="L162" s="61"/>
      <c r="M162" s="199" t="s">
        <v>21</v>
      </c>
      <c r="N162" s="200" t="s">
        <v>48</v>
      </c>
      <c r="O162" s="42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194</v>
      </c>
      <c r="AT162" s="24" t="s">
        <v>189</v>
      </c>
      <c r="AU162" s="24" t="s">
        <v>87</v>
      </c>
      <c r="AY162" s="24" t="s">
        <v>187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85</v>
      </c>
      <c r="BK162" s="203">
        <f>ROUND(I162*H162,2)</f>
        <v>0</v>
      </c>
      <c r="BL162" s="24" t="s">
        <v>194</v>
      </c>
      <c r="BM162" s="24" t="s">
        <v>540</v>
      </c>
    </row>
    <row r="163" spans="2:65" s="11" customFormat="1" ht="13.5">
      <c r="B163" s="204"/>
      <c r="C163" s="205"/>
      <c r="D163" s="206" t="s">
        <v>223</v>
      </c>
      <c r="E163" s="207" t="s">
        <v>21</v>
      </c>
      <c r="F163" s="208" t="s">
        <v>541</v>
      </c>
      <c r="G163" s="205"/>
      <c r="H163" s="209">
        <v>20250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223</v>
      </c>
      <c r="AU163" s="215" t="s">
        <v>87</v>
      </c>
      <c r="AV163" s="11" t="s">
        <v>87</v>
      </c>
      <c r="AW163" s="11" t="s">
        <v>40</v>
      </c>
      <c r="AX163" s="11" t="s">
        <v>85</v>
      </c>
      <c r="AY163" s="215" t="s">
        <v>187</v>
      </c>
    </row>
    <row r="164" spans="2:65" s="1" customFormat="1" ht="38.25" customHeight="1">
      <c r="B164" s="41"/>
      <c r="C164" s="192" t="s">
        <v>542</v>
      </c>
      <c r="D164" s="192" t="s">
        <v>189</v>
      </c>
      <c r="E164" s="193" t="s">
        <v>543</v>
      </c>
      <c r="F164" s="194" t="s">
        <v>544</v>
      </c>
      <c r="G164" s="195" t="s">
        <v>304</v>
      </c>
      <c r="H164" s="196">
        <v>1620</v>
      </c>
      <c r="I164" s="197"/>
      <c r="J164" s="198">
        <f>ROUND(I164*H164,2)</f>
        <v>0</v>
      </c>
      <c r="K164" s="194" t="s">
        <v>193</v>
      </c>
      <c r="L164" s="61"/>
      <c r="M164" s="199" t="s">
        <v>21</v>
      </c>
      <c r="N164" s="200" t="s">
        <v>48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194</v>
      </c>
      <c r="AT164" s="24" t="s">
        <v>189</v>
      </c>
      <c r="AU164" s="24" t="s">
        <v>87</v>
      </c>
      <c r="AY164" s="24" t="s">
        <v>187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85</v>
      </c>
      <c r="BK164" s="203">
        <f>ROUND(I164*H164,2)</f>
        <v>0</v>
      </c>
      <c r="BL164" s="24" t="s">
        <v>194</v>
      </c>
      <c r="BM164" s="24" t="s">
        <v>545</v>
      </c>
    </row>
    <row r="165" spans="2:65" s="11" customFormat="1" ht="13.5">
      <c r="B165" s="204"/>
      <c r="C165" s="205"/>
      <c r="D165" s="206" t="s">
        <v>223</v>
      </c>
      <c r="E165" s="207" t="s">
        <v>21</v>
      </c>
      <c r="F165" s="208" t="s">
        <v>546</v>
      </c>
      <c r="G165" s="205"/>
      <c r="H165" s="209">
        <v>1620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223</v>
      </c>
      <c r="AU165" s="215" t="s">
        <v>87</v>
      </c>
      <c r="AV165" s="11" t="s">
        <v>87</v>
      </c>
      <c r="AW165" s="11" t="s">
        <v>40</v>
      </c>
      <c r="AX165" s="11" t="s">
        <v>85</v>
      </c>
      <c r="AY165" s="215" t="s">
        <v>187</v>
      </c>
    </row>
    <row r="166" spans="2:65" s="1" customFormat="1" ht="25.5" customHeight="1">
      <c r="B166" s="41"/>
      <c r="C166" s="192" t="s">
        <v>547</v>
      </c>
      <c r="D166" s="192" t="s">
        <v>189</v>
      </c>
      <c r="E166" s="193" t="s">
        <v>548</v>
      </c>
      <c r="F166" s="194" t="s">
        <v>549</v>
      </c>
      <c r="G166" s="195" t="s">
        <v>202</v>
      </c>
      <c r="H166" s="196">
        <v>2025</v>
      </c>
      <c r="I166" s="197"/>
      <c r="J166" s="198">
        <f>ROUND(I166*H166,2)</f>
        <v>0</v>
      </c>
      <c r="K166" s="194" t="s">
        <v>193</v>
      </c>
      <c r="L166" s="61"/>
      <c r="M166" s="199" t="s">
        <v>21</v>
      </c>
      <c r="N166" s="200" t="s">
        <v>48</v>
      </c>
      <c r="O166" s="4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194</v>
      </c>
      <c r="AT166" s="24" t="s">
        <v>189</v>
      </c>
      <c r="AU166" s="24" t="s">
        <v>87</v>
      </c>
      <c r="AY166" s="24" t="s">
        <v>187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85</v>
      </c>
      <c r="BK166" s="203">
        <f>ROUND(I166*H166,2)</f>
        <v>0</v>
      </c>
      <c r="BL166" s="24" t="s">
        <v>194</v>
      </c>
      <c r="BM166" s="24" t="s">
        <v>550</v>
      </c>
    </row>
    <row r="167" spans="2:65" s="11" customFormat="1" ht="13.5">
      <c r="B167" s="204"/>
      <c r="C167" s="205"/>
      <c r="D167" s="206" t="s">
        <v>223</v>
      </c>
      <c r="E167" s="207" t="s">
        <v>21</v>
      </c>
      <c r="F167" s="208" t="s">
        <v>551</v>
      </c>
      <c r="G167" s="205"/>
      <c r="H167" s="209">
        <v>2025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223</v>
      </c>
      <c r="AU167" s="215" t="s">
        <v>87</v>
      </c>
      <c r="AV167" s="11" t="s">
        <v>87</v>
      </c>
      <c r="AW167" s="11" t="s">
        <v>40</v>
      </c>
      <c r="AX167" s="11" t="s">
        <v>85</v>
      </c>
      <c r="AY167" s="215" t="s">
        <v>187</v>
      </c>
    </row>
    <row r="168" spans="2:65" s="1" customFormat="1" ht="25.5" customHeight="1">
      <c r="B168" s="41"/>
      <c r="C168" s="192" t="s">
        <v>552</v>
      </c>
      <c r="D168" s="192" t="s">
        <v>189</v>
      </c>
      <c r="E168" s="193" t="s">
        <v>553</v>
      </c>
      <c r="F168" s="194" t="s">
        <v>554</v>
      </c>
      <c r="G168" s="195" t="s">
        <v>202</v>
      </c>
      <c r="H168" s="196">
        <v>5040</v>
      </c>
      <c r="I168" s="197"/>
      <c r="J168" s="198">
        <f>ROUND(I168*H168,2)</f>
        <v>0</v>
      </c>
      <c r="K168" s="194" t="s">
        <v>193</v>
      </c>
      <c r="L168" s="61"/>
      <c r="M168" s="199" t="s">
        <v>21</v>
      </c>
      <c r="N168" s="200" t="s">
        <v>48</v>
      </c>
      <c r="O168" s="42"/>
      <c r="P168" s="201">
        <f>O168*H168</f>
        <v>0</v>
      </c>
      <c r="Q168" s="201">
        <v>4.6999999999999999E-4</v>
      </c>
      <c r="R168" s="201">
        <f>Q168*H168</f>
        <v>2.3687999999999998</v>
      </c>
      <c r="S168" s="201">
        <v>0</v>
      </c>
      <c r="T168" s="202">
        <f>S168*H168</f>
        <v>0</v>
      </c>
      <c r="AR168" s="24" t="s">
        <v>194</v>
      </c>
      <c r="AT168" s="24" t="s">
        <v>189</v>
      </c>
      <c r="AU168" s="24" t="s">
        <v>87</v>
      </c>
      <c r="AY168" s="24" t="s">
        <v>187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85</v>
      </c>
      <c r="BK168" s="203">
        <f>ROUND(I168*H168,2)</f>
        <v>0</v>
      </c>
      <c r="BL168" s="24" t="s">
        <v>194</v>
      </c>
      <c r="BM168" s="24" t="s">
        <v>555</v>
      </c>
    </row>
    <row r="169" spans="2:65" s="11" customFormat="1" ht="13.5">
      <c r="B169" s="204"/>
      <c r="C169" s="205"/>
      <c r="D169" s="206" t="s">
        <v>223</v>
      </c>
      <c r="E169" s="207" t="s">
        <v>21</v>
      </c>
      <c r="F169" s="208" t="s">
        <v>556</v>
      </c>
      <c r="G169" s="205"/>
      <c r="H169" s="209">
        <v>5040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223</v>
      </c>
      <c r="AU169" s="215" t="s">
        <v>87</v>
      </c>
      <c r="AV169" s="11" t="s">
        <v>87</v>
      </c>
      <c r="AW169" s="11" t="s">
        <v>40</v>
      </c>
      <c r="AX169" s="11" t="s">
        <v>85</v>
      </c>
      <c r="AY169" s="215" t="s">
        <v>187</v>
      </c>
    </row>
    <row r="170" spans="2:65" s="1" customFormat="1" ht="25.5" customHeight="1">
      <c r="B170" s="41"/>
      <c r="C170" s="192" t="s">
        <v>557</v>
      </c>
      <c r="D170" s="192" t="s">
        <v>189</v>
      </c>
      <c r="E170" s="193" t="s">
        <v>558</v>
      </c>
      <c r="F170" s="194" t="s">
        <v>559</v>
      </c>
      <c r="G170" s="195" t="s">
        <v>202</v>
      </c>
      <c r="H170" s="196">
        <v>2025</v>
      </c>
      <c r="I170" s="197"/>
      <c r="J170" s="198">
        <f>ROUND(I170*H170,2)</f>
        <v>0</v>
      </c>
      <c r="K170" s="194" t="s">
        <v>193</v>
      </c>
      <c r="L170" s="61"/>
      <c r="M170" s="199" t="s">
        <v>21</v>
      </c>
      <c r="N170" s="200" t="s">
        <v>48</v>
      </c>
      <c r="O170" s="4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194</v>
      </c>
      <c r="AT170" s="24" t="s">
        <v>189</v>
      </c>
      <c r="AU170" s="24" t="s">
        <v>87</v>
      </c>
      <c r="AY170" s="24" t="s">
        <v>187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85</v>
      </c>
      <c r="BK170" s="203">
        <f>ROUND(I170*H170,2)</f>
        <v>0</v>
      </c>
      <c r="BL170" s="24" t="s">
        <v>194</v>
      </c>
      <c r="BM170" s="24" t="s">
        <v>560</v>
      </c>
    </row>
    <row r="171" spans="2:65" s="11" customFormat="1" ht="13.5">
      <c r="B171" s="204"/>
      <c r="C171" s="205"/>
      <c r="D171" s="206" t="s">
        <v>223</v>
      </c>
      <c r="E171" s="207" t="s">
        <v>21</v>
      </c>
      <c r="F171" s="208" t="s">
        <v>561</v>
      </c>
      <c r="G171" s="205"/>
      <c r="H171" s="209">
        <v>2025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223</v>
      </c>
      <c r="AU171" s="215" t="s">
        <v>87</v>
      </c>
      <c r="AV171" s="11" t="s">
        <v>87</v>
      </c>
      <c r="AW171" s="11" t="s">
        <v>40</v>
      </c>
      <c r="AX171" s="11" t="s">
        <v>85</v>
      </c>
      <c r="AY171" s="215" t="s">
        <v>187</v>
      </c>
    </row>
    <row r="172" spans="2:65" s="1" customFormat="1" ht="25.5" customHeight="1">
      <c r="B172" s="41"/>
      <c r="C172" s="192" t="s">
        <v>562</v>
      </c>
      <c r="D172" s="192" t="s">
        <v>189</v>
      </c>
      <c r="E172" s="193" t="s">
        <v>563</v>
      </c>
      <c r="F172" s="194" t="s">
        <v>564</v>
      </c>
      <c r="G172" s="195" t="s">
        <v>202</v>
      </c>
      <c r="H172" s="196">
        <v>2025</v>
      </c>
      <c r="I172" s="197"/>
      <c r="J172" s="198">
        <f>ROUND(I172*H172,2)</f>
        <v>0</v>
      </c>
      <c r="K172" s="194" t="s">
        <v>193</v>
      </c>
      <c r="L172" s="61"/>
      <c r="M172" s="199" t="s">
        <v>21</v>
      </c>
      <c r="N172" s="200" t="s">
        <v>48</v>
      </c>
      <c r="O172" s="4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194</v>
      </c>
      <c r="AT172" s="24" t="s">
        <v>189</v>
      </c>
      <c r="AU172" s="24" t="s">
        <v>87</v>
      </c>
      <c r="AY172" s="24" t="s">
        <v>187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85</v>
      </c>
      <c r="BK172" s="203">
        <f>ROUND(I172*H172,2)</f>
        <v>0</v>
      </c>
      <c r="BL172" s="24" t="s">
        <v>194</v>
      </c>
      <c r="BM172" s="24" t="s">
        <v>565</v>
      </c>
    </row>
    <row r="173" spans="2:65" s="11" customFormat="1" ht="13.5">
      <c r="B173" s="204"/>
      <c r="C173" s="205"/>
      <c r="D173" s="206" t="s">
        <v>223</v>
      </c>
      <c r="E173" s="207" t="s">
        <v>21</v>
      </c>
      <c r="F173" s="208" t="s">
        <v>561</v>
      </c>
      <c r="G173" s="205"/>
      <c r="H173" s="209">
        <v>2025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223</v>
      </c>
      <c r="AU173" s="215" t="s">
        <v>87</v>
      </c>
      <c r="AV173" s="11" t="s">
        <v>87</v>
      </c>
      <c r="AW173" s="11" t="s">
        <v>40</v>
      </c>
      <c r="AX173" s="11" t="s">
        <v>85</v>
      </c>
      <c r="AY173" s="215" t="s">
        <v>187</v>
      </c>
    </row>
    <row r="174" spans="2:65" s="1" customFormat="1" ht="25.5" customHeight="1">
      <c r="B174" s="41"/>
      <c r="C174" s="192" t="s">
        <v>566</v>
      </c>
      <c r="D174" s="192" t="s">
        <v>189</v>
      </c>
      <c r="E174" s="193" t="s">
        <v>567</v>
      </c>
      <c r="F174" s="194" t="s">
        <v>568</v>
      </c>
      <c r="G174" s="195" t="s">
        <v>202</v>
      </c>
      <c r="H174" s="196">
        <v>2025</v>
      </c>
      <c r="I174" s="197"/>
      <c r="J174" s="198">
        <f>ROUND(I174*H174,2)</f>
        <v>0</v>
      </c>
      <c r="K174" s="194" t="s">
        <v>193</v>
      </c>
      <c r="L174" s="61"/>
      <c r="M174" s="199" t="s">
        <v>21</v>
      </c>
      <c r="N174" s="200" t="s">
        <v>48</v>
      </c>
      <c r="O174" s="4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194</v>
      </c>
      <c r="AT174" s="24" t="s">
        <v>189</v>
      </c>
      <c r="AU174" s="24" t="s">
        <v>87</v>
      </c>
      <c r="AY174" s="24" t="s">
        <v>187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85</v>
      </c>
      <c r="BK174" s="203">
        <f>ROUND(I174*H174,2)</f>
        <v>0</v>
      </c>
      <c r="BL174" s="24" t="s">
        <v>194</v>
      </c>
      <c r="BM174" s="24" t="s">
        <v>569</v>
      </c>
    </row>
    <row r="175" spans="2:65" s="11" customFormat="1" ht="13.5">
      <c r="B175" s="204"/>
      <c r="C175" s="205"/>
      <c r="D175" s="206" t="s">
        <v>223</v>
      </c>
      <c r="E175" s="207" t="s">
        <v>21</v>
      </c>
      <c r="F175" s="208" t="s">
        <v>561</v>
      </c>
      <c r="G175" s="205"/>
      <c r="H175" s="209">
        <v>2025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223</v>
      </c>
      <c r="AU175" s="215" t="s">
        <v>87</v>
      </c>
      <c r="AV175" s="11" t="s">
        <v>87</v>
      </c>
      <c r="AW175" s="11" t="s">
        <v>40</v>
      </c>
      <c r="AX175" s="11" t="s">
        <v>85</v>
      </c>
      <c r="AY175" s="215" t="s">
        <v>187</v>
      </c>
    </row>
    <row r="176" spans="2:65" s="1" customFormat="1" ht="25.5" customHeight="1">
      <c r="B176" s="41"/>
      <c r="C176" s="192" t="s">
        <v>570</v>
      </c>
      <c r="D176" s="192" t="s">
        <v>189</v>
      </c>
      <c r="E176" s="193" t="s">
        <v>571</v>
      </c>
      <c r="F176" s="194" t="s">
        <v>572</v>
      </c>
      <c r="G176" s="195" t="s">
        <v>192</v>
      </c>
      <c r="H176" s="196">
        <v>4</v>
      </c>
      <c r="I176" s="197"/>
      <c r="J176" s="198">
        <f>ROUND(I176*H176,2)</f>
        <v>0</v>
      </c>
      <c r="K176" s="194" t="s">
        <v>193</v>
      </c>
      <c r="L176" s="61"/>
      <c r="M176" s="199" t="s">
        <v>21</v>
      </c>
      <c r="N176" s="200" t="s">
        <v>48</v>
      </c>
      <c r="O176" s="4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256</v>
      </c>
      <c r="AT176" s="24" t="s">
        <v>189</v>
      </c>
      <c r="AU176" s="24" t="s">
        <v>87</v>
      </c>
      <c r="AY176" s="24" t="s">
        <v>187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85</v>
      </c>
      <c r="BK176" s="203">
        <f>ROUND(I176*H176,2)</f>
        <v>0</v>
      </c>
      <c r="BL176" s="24" t="s">
        <v>256</v>
      </c>
      <c r="BM176" s="24" t="s">
        <v>573</v>
      </c>
    </row>
    <row r="177" spans="2:65" s="10" customFormat="1" ht="29.85" customHeight="1">
      <c r="B177" s="176"/>
      <c r="C177" s="177"/>
      <c r="D177" s="178" t="s">
        <v>76</v>
      </c>
      <c r="E177" s="190" t="s">
        <v>87</v>
      </c>
      <c r="F177" s="190" t="s">
        <v>574</v>
      </c>
      <c r="G177" s="177"/>
      <c r="H177" s="177"/>
      <c r="I177" s="180"/>
      <c r="J177" s="191">
        <f>BK177</f>
        <v>0</v>
      </c>
      <c r="K177" s="177"/>
      <c r="L177" s="182"/>
      <c r="M177" s="183"/>
      <c r="N177" s="184"/>
      <c r="O177" s="184"/>
      <c r="P177" s="185">
        <f>SUM(P178:P184)</f>
        <v>0</v>
      </c>
      <c r="Q177" s="184"/>
      <c r="R177" s="185">
        <f>SUM(R178:R184)</f>
        <v>0.64390000000000003</v>
      </c>
      <c r="S177" s="184"/>
      <c r="T177" s="186">
        <f>SUM(T178:T184)</f>
        <v>0</v>
      </c>
      <c r="AR177" s="187" t="s">
        <v>85</v>
      </c>
      <c r="AT177" s="188" t="s">
        <v>76</v>
      </c>
      <c r="AU177" s="188" t="s">
        <v>85</v>
      </c>
      <c r="AY177" s="187" t="s">
        <v>187</v>
      </c>
      <c r="BK177" s="189">
        <f>SUM(BK178:BK184)</f>
        <v>0</v>
      </c>
    </row>
    <row r="178" spans="2:65" s="1" customFormat="1" ht="16.5" customHeight="1">
      <c r="B178" s="41"/>
      <c r="C178" s="192" t="s">
        <v>575</v>
      </c>
      <c r="D178" s="192" t="s">
        <v>189</v>
      </c>
      <c r="E178" s="193" t="s">
        <v>576</v>
      </c>
      <c r="F178" s="194" t="s">
        <v>577</v>
      </c>
      <c r="G178" s="195" t="s">
        <v>202</v>
      </c>
      <c r="H178" s="196">
        <v>155</v>
      </c>
      <c r="I178" s="197"/>
      <c r="J178" s="198">
        <f>ROUND(I178*H178,2)</f>
        <v>0</v>
      </c>
      <c r="K178" s="194" t="s">
        <v>193</v>
      </c>
      <c r="L178" s="61"/>
      <c r="M178" s="199" t="s">
        <v>21</v>
      </c>
      <c r="N178" s="200" t="s">
        <v>48</v>
      </c>
      <c r="O178" s="4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194</v>
      </c>
      <c r="AT178" s="24" t="s">
        <v>189</v>
      </c>
      <c r="AU178" s="24" t="s">
        <v>87</v>
      </c>
      <c r="AY178" s="24" t="s">
        <v>187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85</v>
      </c>
      <c r="BK178" s="203">
        <f>ROUND(I178*H178,2)</f>
        <v>0</v>
      </c>
      <c r="BL178" s="24" t="s">
        <v>194</v>
      </c>
      <c r="BM178" s="24" t="s">
        <v>578</v>
      </c>
    </row>
    <row r="179" spans="2:65" s="11" customFormat="1" ht="13.5">
      <c r="B179" s="204"/>
      <c r="C179" s="205"/>
      <c r="D179" s="206" t="s">
        <v>223</v>
      </c>
      <c r="E179" s="207" t="s">
        <v>21</v>
      </c>
      <c r="F179" s="208" t="s">
        <v>579</v>
      </c>
      <c r="G179" s="205"/>
      <c r="H179" s="209">
        <v>155</v>
      </c>
      <c r="I179" s="210"/>
      <c r="J179" s="205"/>
      <c r="K179" s="205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223</v>
      </c>
      <c r="AU179" s="215" t="s">
        <v>87</v>
      </c>
      <c r="AV179" s="11" t="s">
        <v>87</v>
      </c>
      <c r="AW179" s="11" t="s">
        <v>40</v>
      </c>
      <c r="AX179" s="11" t="s">
        <v>85</v>
      </c>
      <c r="AY179" s="215" t="s">
        <v>187</v>
      </c>
    </row>
    <row r="180" spans="2:65" s="1" customFormat="1" ht="25.5" customHeight="1">
      <c r="B180" s="41"/>
      <c r="C180" s="192" t="s">
        <v>580</v>
      </c>
      <c r="D180" s="192" t="s">
        <v>189</v>
      </c>
      <c r="E180" s="193" t="s">
        <v>581</v>
      </c>
      <c r="F180" s="194" t="s">
        <v>582</v>
      </c>
      <c r="G180" s="195" t="s">
        <v>233</v>
      </c>
      <c r="H180" s="196">
        <v>155.5</v>
      </c>
      <c r="I180" s="197"/>
      <c r="J180" s="198">
        <f>ROUND(I180*H180,2)</f>
        <v>0</v>
      </c>
      <c r="K180" s="194" t="s">
        <v>193</v>
      </c>
      <c r="L180" s="61"/>
      <c r="M180" s="199" t="s">
        <v>21</v>
      </c>
      <c r="N180" s="200" t="s">
        <v>48</v>
      </c>
      <c r="O180" s="4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194</v>
      </c>
      <c r="AT180" s="24" t="s">
        <v>189</v>
      </c>
      <c r="AU180" s="24" t="s">
        <v>87</v>
      </c>
      <c r="AY180" s="24" t="s">
        <v>187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85</v>
      </c>
      <c r="BK180" s="203">
        <f>ROUND(I180*H180,2)</f>
        <v>0</v>
      </c>
      <c r="BL180" s="24" t="s">
        <v>194</v>
      </c>
      <c r="BM180" s="24" t="s">
        <v>583</v>
      </c>
    </row>
    <row r="181" spans="2:65" s="11" customFormat="1" ht="13.5">
      <c r="B181" s="204"/>
      <c r="C181" s="205"/>
      <c r="D181" s="206" t="s">
        <v>223</v>
      </c>
      <c r="E181" s="207" t="s">
        <v>21</v>
      </c>
      <c r="F181" s="208" t="s">
        <v>584</v>
      </c>
      <c r="G181" s="205"/>
      <c r="H181" s="209">
        <v>155.5</v>
      </c>
      <c r="I181" s="210"/>
      <c r="J181" s="205"/>
      <c r="K181" s="205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223</v>
      </c>
      <c r="AU181" s="215" t="s">
        <v>87</v>
      </c>
      <c r="AV181" s="11" t="s">
        <v>87</v>
      </c>
      <c r="AW181" s="11" t="s">
        <v>40</v>
      </c>
      <c r="AX181" s="11" t="s">
        <v>85</v>
      </c>
      <c r="AY181" s="215" t="s">
        <v>187</v>
      </c>
    </row>
    <row r="182" spans="2:65" s="1" customFormat="1" ht="25.5" customHeight="1">
      <c r="B182" s="41"/>
      <c r="C182" s="192" t="s">
        <v>585</v>
      </c>
      <c r="D182" s="192" t="s">
        <v>189</v>
      </c>
      <c r="E182" s="193" t="s">
        <v>586</v>
      </c>
      <c r="F182" s="194" t="s">
        <v>587</v>
      </c>
      <c r="G182" s="195" t="s">
        <v>202</v>
      </c>
      <c r="H182" s="196">
        <v>1370</v>
      </c>
      <c r="I182" s="197"/>
      <c r="J182" s="198">
        <f>ROUND(I182*H182,2)</f>
        <v>0</v>
      </c>
      <c r="K182" s="194" t="s">
        <v>193</v>
      </c>
      <c r="L182" s="61"/>
      <c r="M182" s="199" t="s">
        <v>21</v>
      </c>
      <c r="N182" s="200" t="s">
        <v>48</v>
      </c>
      <c r="O182" s="42"/>
      <c r="P182" s="201">
        <f>O182*H182</f>
        <v>0</v>
      </c>
      <c r="Q182" s="201">
        <v>1.7000000000000001E-4</v>
      </c>
      <c r="R182" s="201">
        <f>Q182*H182</f>
        <v>0.23290000000000002</v>
      </c>
      <c r="S182" s="201">
        <v>0</v>
      </c>
      <c r="T182" s="202">
        <f>S182*H182</f>
        <v>0</v>
      </c>
      <c r="AR182" s="24" t="s">
        <v>194</v>
      </c>
      <c r="AT182" s="24" t="s">
        <v>189</v>
      </c>
      <c r="AU182" s="24" t="s">
        <v>87</v>
      </c>
      <c r="AY182" s="24" t="s">
        <v>187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85</v>
      </c>
      <c r="BK182" s="203">
        <f>ROUND(I182*H182,2)</f>
        <v>0</v>
      </c>
      <c r="BL182" s="24" t="s">
        <v>194</v>
      </c>
      <c r="BM182" s="24" t="s">
        <v>588</v>
      </c>
    </row>
    <row r="183" spans="2:65" s="11" customFormat="1" ht="13.5">
      <c r="B183" s="204"/>
      <c r="C183" s="205"/>
      <c r="D183" s="206" t="s">
        <v>223</v>
      </c>
      <c r="E183" s="207" t="s">
        <v>21</v>
      </c>
      <c r="F183" s="208" t="s">
        <v>589</v>
      </c>
      <c r="G183" s="205"/>
      <c r="H183" s="209">
        <v>1370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223</v>
      </c>
      <c r="AU183" s="215" t="s">
        <v>87</v>
      </c>
      <c r="AV183" s="11" t="s">
        <v>87</v>
      </c>
      <c r="AW183" s="11" t="s">
        <v>40</v>
      </c>
      <c r="AX183" s="11" t="s">
        <v>85</v>
      </c>
      <c r="AY183" s="215" t="s">
        <v>187</v>
      </c>
    </row>
    <row r="184" spans="2:65" s="1" customFormat="1" ht="16.5" customHeight="1">
      <c r="B184" s="41"/>
      <c r="C184" s="220" t="s">
        <v>590</v>
      </c>
      <c r="D184" s="220" t="s">
        <v>511</v>
      </c>
      <c r="E184" s="221" t="s">
        <v>591</v>
      </c>
      <c r="F184" s="222" t="s">
        <v>592</v>
      </c>
      <c r="G184" s="223" t="s">
        <v>202</v>
      </c>
      <c r="H184" s="224">
        <v>1370</v>
      </c>
      <c r="I184" s="225"/>
      <c r="J184" s="226">
        <f>ROUND(I184*H184,2)</f>
        <v>0</v>
      </c>
      <c r="K184" s="222" t="s">
        <v>193</v>
      </c>
      <c r="L184" s="227"/>
      <c r="M184" s="228" t="s">
        <v>21</v>
      </c>
      <c r="N184" s="229" t="s">
        <v>48</v>
      </c>
      <c r="O184" s="42"/>
      <c r="P184" s="201">
        <f>O184*H184</f>
        <v>0</v>
      </c>
      <c r="Q184" s="201">
        <v>2.9999999999999997E-4</v>
      </c>
      <c r="R184" s="201">
        <f>Q184*H184</f>
        <v>0.41099999999999998</v>
      </c>
      <c r="S184" s="201">
        <v>0</v>
      </c>
      <c r="T184" s="202">
        <f>S184*H184</f>
        <v>0</v>
      </c>
      <c r="AR184" s="24" t="s">
        <v>219</v>
      </c>
      <c r="AT184" s="24" t="s">
        <v>511</v>
      </c>
      <c r="AU184" s="24" t="s">
        <v>87</v>
      </c>
      <c r="AY184" s="24" t="s">
        <v>187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85</v>
      </c>
      <c r="BK184" s="203">
        <f>ROUND(I184*H184,2)</f>
        <v>0</v>
      </c>
      <c r="BL184" s="24" t="s">
        <v>194</v>
      </c>
      <c r="BM184" s="24" t="s">
        <v>593</v>
      </c>
    </row>
    <row r="185" spans="2:65" s="10" customFormat="1" ht="29.85" customHeight="1">
      <c r="B185" s="176"/>
      <c r="C185" s="177"/>
      <c r="D185" s="178" t="s">
        <v>76</v>
      </c>
      <c r="E185" s="190" t="s">
        <v>594</v>
      </c>
      <c r="F185" s="190" t="s">
        <v>595</v>
      </c>
      <c r="G185" s="177"/>
      <c r="H185" s="177"/>
      <c r="I185" s="180"/>
      <c r="J185" s="191">
        <f>BK185</f>
        <v>0</v>
      </c>
      <c r="K185" s="177"/>
      <c r="L185" s="182"/>
      <c r="M185" s="183"/>
      <c r="N185" s="184"/>
      <c r="O185" s="184"/>
      <c r="P185" s="185">
        <f>SUM(P186:P191)</f>
        <v>0</v>
      </c>
      <c r="Q185" s="184"/>
      <c r="R185" s="185">
        <f>SUM(R186:R191)</f>
        <v>0</v>
      </c>
      <c r="S185" s="184"/>
      <c r="T185" s="186">
        <f>SUM(T186:T191)</f>
        <v>0</v>
      </c>
      <c r="AR185" s="187" t="s">
        <v>85</v>
      </c>
      <c r="AT185" s="188" t="s">
        <v>76</v>
      </c>
      <c r="AU185" s="188" t="s">
        <v>85</v>
      </c>
      <c r="AY185" s="187" t="s">
        <v>187</v>
      </c>
      <c r="BK185" s="189">
        <f>SUM(BK186:BK191)</f>
        <v>0</v>
      </c>
    </row>
    <row r="186" spans="2:65" s="1" customFormat="1" ht="38.25" customHeight="1">
      <c r="B186" s="41"/>
      <c r="C186" s="192" t="s">
        <v>596</v>
      </c>
      <c r="D186" s="192" t="s">
        <v>189</v>
      </c>
      <c r="E186" s="193" t="s">
        <v>597</v>
      </c>
      <c r="F186" s="194" t="s">
        <v>598</v>
      </c>
      <c r="G186" s="195" t="s">
        <v>202</v>
      </c>
      <c r="H186" s="196">
        <v>1288</v>
      </c>
      <c r="I186" s="197"/>
      <c r="J186" s="198">
        <f t="shared" ref="J186:J191" si="10">ROUND(I186*H186,2)</f>
        <v>0</v>
      </c>
      <c r="K186" s="194" t="s">
        <v>193</v>
      </c>
      <c r="L186" s="61"/>
      <c r="M186" s="199" t="s">
        <v>21</v>
      </c>
      <c r="N186" s="200" t="s">
        <v>48</v>
      </c>
      <c r="O186" s="42"/>
      <c r="P186" s="201">
        <f t="shared" ref="P186:P191" si="11">O186*H186</f>
        <v>0</v>
      </c>
      <c r="Q186" s="201">
        <v>0</v>
      </c>
      <c r="R186" s="201">
        <f t="shared" ref="R186:R191" si="12">Q186*H186</f>
        <v>0</v>
      </c>
      <c r="S186" s="201">
        <v>0</v>
      </c>
      <c r="T186" s="202">
        <f t="shared" ref="T186:T191" si="13">S186*H186</f>
        <v>0</v>
      </c>
      <c r="AR186" s="24" t="s">
        <v>194</v>
      </c>
      <c r="AT186" s="24" t="s">
        <v>189</v>
      </c>
      <c r="AU186" s="24" t="s">
        <v>87</v>
      </c>
      <c r="AY186" s="24" t="s">
        <v>187</v>
      </c>
      <c r="BE186" s="203">
        <f t="shared" ref="BE186:BE191" si="14">IF(N186="základní",J186,0)</f>
        <v>0</v>
      </c>
      <c r="BF186" s="203">
        <f t="shared" ref="BF186:BF191" si="15">IF(N186="snížená",J186,0)</f>
        <v>0</v>
      </c>
      <c r="BG186" s="203">
        <f t="shared" ref="BG186:BG191" si="16">IF(N186="zákl. přenesená",J186,0)</f>
        <v>0</v>
      </c>
      <c r="BH186" s="203">
        <f t="shared" ref="BH186:BH191" si="17">IF(N186="sníž. přenesená",J186,0)</f>
        <v>0</v>
      </c>
      <c r="BI186" s="203">
        <f t="shared" ref="BI186:BI191" si="18">IF(N186="nulová",J186,0)</f>
        <v>0</v>
      </c>
      <c r="BJ186" s="24" t="s">
        <v>85</v>
      </c>
      <c r="BK186" s="203">
        <f t="shared" ref="BK186:BK191" si="19">ROUND(I186*H186,2)</f>
        <v>0</v>
      </c>
      <c r="BL186" s="24" t="s">
        <v>194</v>
      </c>
      <c r="BM186" s="24" t="s">
        <v>599</v>
      </c>
    </row>
    <row r="187" spans="2:65" s="1" customFormat="1" ht="25.5" customHeight="1">
      <c r="B187" s="41"/>
      <c r="C187" s="192" t="s">
        <v>600</v>
      </c>
      <c r="D187" s="192" t="s">
        <v>189</v>
      </c>
      <c r="E187" s="193" t="s">
        <v>601</v>
      </c>
      <c r="F187" s="194" t="s">
        <v>602</v>
      </c>
      <c r="G187" s="195" t="s">
        <v>202</v>
      </c>
      <c r="H187" s="196">
        <v>1288</v>
      </c>
      <c r="I187" s="197"/>
      <c r="J187" s="198">
        <f t="shared" si="10"/>
        <v>0</v>
      </c>
      <c r="K187" s="194" t="s">
        <v>193</v>
      </c>
      <c r="L187" s="61"/>
      <c r="M187" s="199" t="s">
        <v>21</v>
      </c>
      <c r="N187" s="200" t="s">
        <v>48</v>
      </c>
      <c r="O187" s="42"/>
      <c r="P187" s="201">
        <f t="shared" si="11"/>
        <v>0</v>
      </c>
      <c r="Q187" s="201">
        <v>0</v>
      </c>
      <c r="R187" s="201">
        <f t="shared" si="12"/>
        <v>0</v>
      </c>
      <c r="S187" s="201">
        <v>0</v>
      </c>
      <c r="T187" s="202">
        <f t="shared" si="13"/>
        <v>0</v>
      </c>
      <c r="AR187" s="24" t="s">
        <v>194</v>
      </c>
      <c r="AT187" s="24" t="s">
        <v>189</v>
      </c>
      <c r="AU187" s="24" t="s">
        <v>87</v>
      </c>
      <c r="AY187" s="24" t="s">
        <v>187</v>
      </c>
      <c r="BE187" s="203">
        <f t="shared" si="14"/>
        <v>0</v>
      </c>
      <c r="BF187" s="203">
        <f t="shared" si="15"/>
        <v>0</v>
      </c>
      <c r="BG187" s="203">
        <f t="shared" si="16"/>
        <v>0</v>
      </c>
      <c r="BH187" s="203">
        <f t="shared" si="17"/>
        <v>0</v>
      </c>
      <c r="BI187" s="203">
        <f t="shared" si="18"/>
        <v>0</v>
      </c>
      <c r="BJ187" s="24" t="s">
        <v>85</v>
      </c>
      <c r="BK187" s="203">
        <f t="shared" si="19"/>
        <v>0</v>
      </c>
      <c r="BL187" s="24" t="s">
        <v>194</v>
      </c>
      <c r="BM187" s="24" t="s">
        <v>603</v>
      </c>
    </row>
    <row r="188" spans="2:65" s="1" customFormat="1" ht="25.5" customHeight="1">
      <c r="B188" s="41"/>
      <c r="C188" s="192" t="s">
        <v>604</v>
      </c>
      <c r="D188" s="192" t="s">
        <v>189</v>
      </c>
      <c r="E188" s="193" t="s">
        <v>605</v>
      </c>
      <c r="F188" s="194" t="s">
        <v>606</v>
      </c>
      <c r="G188" s="195" t="s">
        <v>202</v>
      </c>
      <c r="H188" s="196">
        <v>1288</v>
      </c>
      <c r="I188" s="197"/>
      <c r="J188" s="198">
        <f t="shared" si="10"/>
        <v>0</v>
      </c>
      <c r="K188" s="194" t="s">
        <v>193</v>
      </c>
      <c r="L188" s="61"/>
      <c r="M188" s="199" t="s">
        <v>21</v>
      </c>
      <c r="N188" s="200" t="s">
        <v>48</v>
      </c>
      <c r="O188" s="42"/>
      <c r="P188" s="201">
        <f t="shared" si="11"/>
        <v>0</v>
      </c>
      <c r="Q188" s="201">
        <v>0</v>
      </c>
      <c r="R188" s="201">
        <f t="shared" si="12"/>
        <v>0</v>
      </c>
      <c r="S188" s="201">
        <v>0</v>
      </c>
      <c r="T188" s="202">
        <f t="shared" si="13"/>
        <v>0</v>
      </c>
      <c r="AR188" s="24" t="s">
        <v>194</v>
      </c>
      <c r="AT188" s="24" t="s">
        <v>189</v>
      </c>
      <c r="AU188" s="24" t="s">
        <v>87</v>
      </c>
      <c r="AY188" s="24" t="s">
        <v>187</v>
      </c>
      <c r="BE188" s="203">
        <f t="shared" si="14"/>
        <v>0</v>
      </c>
      <c r="BF188" s="203">
        <f t="shared" si="15"/>
        <v>0</v>
      </c>
      <c r="BG188" s="203">
        <f t="shared" si="16"/>
        <v>0</v>
      </c>
      <c r="BH188" s="203">
        <f t="shared" si="17"/>
        <v>0</v>
      </c>
      <c r="BI188" s="203">
        <f t="shared" si="18"/>
        <v>0</v>
      </c>
      <c r="BJ188" s="24" t="s">
        <v>85</v>
      </c>
      <c r="BK188" s="203">
        <f t="shared" si="19"/>
        <v>0</v>
      </c>
      <c r="BL188" s="24" t="s">
        <v>194</v>
      </c>
      <c r="BM188" s="24" t="s">
        <v>607</v>
      </c>
    </row>
    <row r="189" spans="2:65" s="1" customFormat="1" ht="25.5" customHeight="1">
      <c r="B189" s="41"/>
      <c r="C189" s="192" t="s">
        <v>608</v>
      </c>
      <c r="D189" s="192" t="s">
        <v>189</v>
      </c>
      <c r="E189" s="193" t="s">
        <v>609</v>
      </c>
      <c r="F189" s="194" t="s">
        <v>610</v>
      </c>
      <c r="G189" s="195" t="s">
        <v>202</v>
      </c>
      <c r="H189" s="196">
        <v>1288</v>
      </c>
      <c r="I189" s="197"/>
      <c r="J189" s="198">
        <f t="shared" si="10"/>
        <v>0</v>
      </c>
      <c r="K189" s="194" t="s">
        <v>193</v>
      </c>
      <c r="L189" s="61"/>
      <c r="M189" s="199" t="s">
        <v>21</v>
      </c>
      <c r="N189" s="200" t="s">
        <v>48</v>
      </c>
      <c r="O189" s="42"/>
      <c r="P189" s="201">
        <f t="shared" si="11"/>
        <v>0</v>
      </c>
      <c r="Q189" s="201">
        <v>0</v>
      </c>
      <c r="R189" s="201">
        <f t="shared" si="12"/>
        <v>0</v>
      </c>
      <c r="S189" s="201">
        <v>0</v>
      </c>
      <c r="T189" s="202">
        <f t="shared" si="13"/>
        <v>0</v>
      </c>
      <c r="AR189" s="24" t="s">
        <v>194</v>
      </c>
      <c r="AT189" s="24" t="s">
        <v>189</v>
      </c>
      <c r="AU189" s="24" t="s">
        <v>87</v>
      </c>
      <c r="AY189" s="24" t="s">
        <v>187</v>
      </c>
      <c r="BE189" s="203">
        <f t="shared" si="14"/>
        <v>0</v>
      </c>
      <c r="BF189" s="203">
        <f t="shared" si="15"/>
        <v>0</v>
      </c>
      <c r="BG189" s="203">
        <f t="shared" si="16"/>
        <v>0</v>
      </c>
      <c r="BH189" s="203">
        <f t="shared" si="17"/>
        <v>0</v>
      </c>
      <c r="BI189" s="203">
        <f t="shared" si="18"/>
        <v>0</v>
      </c>
      <c r="BJ189" s="24" t="s">
        <v>85</v>
      </c>
      <c r="BK189" s="203">
        <f t="shared" si="19"/>
        <v>0</v>
      </c>
      <c r="BL189" s="24" t="s">
        <v>194</v>
      </c>
      <c r="BM189" s="24" t="s">
        <v>611</v>
      </c>
    </row>
    <row r="190" spans="2:65" s="1" customFormat="1" ht="38.25" customHeight="1">
      <c r="B190" s="41"/>
      <c r="C190" s="192" t="s">
        <v>612</v>
      </c>
      <c r="D190" s="192" t="s">
        <v>189</v>
      </c>
      <c r="E190" s="193" t="s">
        <v>613</v>
      </c>
      <c r="F190" s="194" t="s">
        <v>614</v>
      </c>
      <c r="G190" s="195" t="s">
        <v>202</v>
      </c>
      <c r="H190" s="196">
        <v>1288</v>
      </c>
      <c r="I190" s="197"/>
      <c r="J190" s="198">
        <f t="shared" si="10"/>
        <v>0</v>
      </c>
      <c r="K190" s="194" t="s">
        <v>21</v>
      </c>
      <c r="L190" s="61"/>
      <c r="M190" s="199" t="s">
        <v>21</v>
      </c>
      <c r="N190" s="200" t="s">
        <v>48</v>
      </c>
      <c r="O190" s="42"/>
      <c r="P190" s="201">
        <f t="shared" si="11"/>
        <v>0</v>
      </c>
      <c r="Q190" s="201">
        <v>0</v>
      </c>
      <c r="R190" s="201">
        <f t="shared" si="12"/>
        <v>0</v>
      </c>
      <c r="S190" s="201">
        <v>0</v>
      </c>
      <c r="T190" s="202">
        <f t="shared" si="13"/>
        <v>0</v>
      </c>
      <c r="AR190" s="24" t="s">
        <v>194</v>
      </c>
      <c r="AT190" s="24" t="s">
        <v>189</v>
      </c>
      <c r="AU190" s="24" t="s">
        <v>87</v>
      </c>
      <c r="AY190" s="24" t="s">
        <v>187</v>
      </c>
      <c r="BE190" s="203">
        <f t="shared" si="14"/>
        <v>0</v>
      </c>
      <c r="BF190" s="203">
        <f t="shared" si="15"/>
        <v>0</v>
      </c>
      <c r="BG190" s="203">
        <f t="shared" si="16"/>
        <v>0</v>
      </c>
      <c r="BH190" s="203">
        <f t="shared" si="17"/>
        <v>0</v>
      </c>
      <c r="BI190" s="203">
        <f t="shared" si="18"/>
        <v>0</v>
      </c>
      <c r="BJ190" s="24" t="s">
        <v>85</v>
      </c>
      <c r="BK190" s="203">
        <f t="shared" si="19"/>
        <v>0</v>
      </c>
      <c r="BL190" s="24" t="s">
        <v>194</v>
      </c>
      <c r="BM190" s="24" t="s">
        <v>615</v>
      </c>
    </row>
    <row r="191" spans="2:65" s="1" customFormat="1" ht="25.5" customHeight="1">
      <c r="B191" s="41"/>
      <c r="C191" s="192" t="s">
        <v>616</v>
      </c>
      <c r="D191" s="192" t="s">
        <v>189</v>
      </c>
      <c r="E191" s="193" t="s">
        <v>617</v>
      </c>
      <c r="F191" s="194" t="s">
        <v>618</v>
      </c>
      <c r="G191" s="195" t="s">
        <v>202</v>
      </c>
      <c r="H191" s="196">
        <v>1416</v>
      </c>
      <c r="I191" s="197"/>
      <c r="J191" s="198">
        <f t="shared" si="10"/>
        <v>0</v>
      </c>
      <c r="K191" s="194" t="s">
        <v>193</v>
      </c>
      <c r="L191" s="61"/>
      <c r="M191" s="199" t="s">
        <v>21</v>
      </c>
      <c r="N191" s="200" t="s">
        <v>48</v>
      </c>
      <c r="O191" s="42"/>
      <c r="P191" s="201">
        <f t="shared" si="11"/>
        <v>0</v>
      </c>
      <c r="Q191" s="201">
        <v>0</v>
      </c>
      <c r="R191" s="201">
        <f t="shared" si="12"/>
        <v>0</v>
      </c>
      <c r="S191" s="201">
        <v>0</v>
      </c>
      <c r="T191" s="202">
        <f t="shared" si="13"/>
        <v>0</v>
      </c>
      <c r="AR191" s="24" t="s">
        <v>194</v>
      </c>
      <c r="AT191" s="24" t="s">
        <v>189</v>
      </c>
      <c r="AU191" s="24" t="s">
        <v>87</v>
      </c>
      <c r="AY191" s="24" t="s">
        <v>187</v>
      </c>
      <c r="BE191" s="203">
        <f t="shared" si="14"/>
        <v>0</v>
      </c>
      <c r="BF191" s="203">
        <f t="shared" si="15"/>
        <v>0</v>
      </c>
      <c r="BG191" s="203">
        <f t="shared" si="16"/>
        <v>0</v>
      </c>
      <c r="BH191" s="203">
        <f t="shared" si="17"/>
        <v>0</v>
      </c>
      <c r="BI191" s="203">
        <f t="shared" si="18"/>
        <v>0</v>
      </c>
      <c r="BJ191" s="24" t="s">
        <v>85</v>
      </c>
      <c r="BK191" s="203">
        <f t="shared" si="19"/>
        <v>0</v>
      </c>
      <c r="BL191" s="24" t="s">
        <v>194</v>
      </c>
      <c r="BM191" s="24" t="s">
        <v>619</v>
      </c>
    </row>
    <row r="192" spans="2:65" s="10" customFormat="1" ht="29.85" customHeight="1">
      <c r="B192" s="176"/>
      <c r="C192" s="177"/>
      <c r="D192" s="178" t="s">
        <v>76</v>
      </c>
      <c r="E192" s="190" t="s">
        <v>620</v>
      </c>
      <c r="F192" s="190" t="s">
        <v>621</v>
      </c>
      <c r="G192" s="177"/>
      <c r="H192" s="177"/>
      <c r="I192" s="180"/>
      <c r="J192" s="191">
        <f>BK192</f>
        <v>0</v>
      </c>
      <c r="K192" s="177"/>
      <c r="L192" s="182"/>
      <c r="M192" s="183"/>
      <c r="N192" s="184"/>
      <c r="O192" s="184"/>
      <c r="P192" s="185">
        <f>SUM(P193:P197)</f>
        <v>0</v>
      </c>
      <c r="Q192" s="184"/>
      <c r="R192" s="185">
        <f>SUM(R193:R197)</f>
        <v>674.26110000000006</v>
      </c>
      <c r="S192" s="184"/>
      <c r="T192" s="186">
        <f>SUM(T193:T197)</f>
        <v>0</v>
      </c>
      <c r="AR192" s="187" t="s">
        <v>85</v>
      </c>
      <c r="AT192" s="188" t="s">
        <v>76</v>
      </c>
      <c r="AU192" s="188" t="s">
        <v>85</v>
      </c>
      <c r="AY192" s="187" t="s">
        <v>187</v>
      </c>
      <c r="BK192" s="189">
        <f>SUM(BK193:BK197)</f>
        <v>0</v>
      </c>
    </row>
    <row r="193" spans="2:65" s="1" customFormat="1" ht="25.5" customHeight="1">
      <c r="B193" s="41"/>
      <c r="C193" s="192" t="s">
        <v>622</v>
      </c>
      <c r="D193" s="192" t="s">
        <v>189</v>
      </c>
      <c r="E193" s="193" t="s">
        <v>623</v>
      </c>
      <c r="F193" s="194" t="s">
        <v>624</v>
      </c>
      <c r="G193" s="195" t="s">
        <v>202</v>
      </c>
      <c r="H193" s="196">
        <v>1193</v>
      </c>
      <c r="I193" s="197"/>
      <c r="J193" s="198">
        <f>ROUND(I193*H193,2)</f>
        <v>0</v>
      </c>
      <c r="K193" s="194" t="s">
        <v>193</v>
      </c>
      <c r="L193" s="61"/>
      <c r="M193" s="199" t="s">
        <v>21</v>
      </c>
      <c r="N193" s="200" t="s">
        <v>48</v>
      </c>
      <c r="O193" s="42"/>
      <c r="P193" s="201">
        <f>O193*H193</f>
        <v>0</v>
      </c>
      <c r="Q193" s="201">
        <v>0.1837</v>
      </c>
      <c r="R193" s="201">
        <f>Q193*H193</f>
        <v>219.1541</v>
      </c>
      <c r="S193" s="201">
        <v>0</v>
      </c>
      <c r="T193" s="202">
        <f>S193*H193</f>
        <v>0</v>
      </c>
      <c r="AR193" s="24" t="s">
        <v>194</v>
      </c>
      <c r="AT193" s="24" t="s">
        <v>189</v>
      </c>
      <c r="AU193" s="24" t="s">
        <v>87</v>
      </c>
      <c r="AY193" s="24" t="s">
        <v>187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85</v>
      </c>
      <c r="BK193" s="203">
        <f>ROUND(I193*H193,2)</f>
        <v>0</v>
      </c>
      <c r="BL193" s="24" t="s">
        <v>194</v>
      </c>
      <c r="BM193" s="24" t="s">
        <v>625</v>
      </c>
    </row>
    <row r="194" spans="2:65" s="1" customFormat="1" ht="38.25" customHeight="1">
      <c r="B194" s="41"/>
      <c r="C194" s="220" t="s">
        <v>626</v>
      </c>
      <c r="D194" s="220" t="s">
        <v>511</v>
      </c>
      <c r="E194" s="221" t="s">
        <v>627</v>
      </c>
      <c r="F194" s="222" t="s">
        <v>628</v>
      </c>
      <c r="G194" s="223" t="s">
        <v>304</v>
      </c>
      <c r="H194" s="224">
        <v>455.10700000000003</v>
      </c>
      <c r="I194" s="225"/>
      <c r="J194" s="226">
        <f>ROUND(I194*H194,2)</f>
        <v>0</v>
      </c>
      <c r="K194" s="222" t="s">
        <v>21</v>
      </c>
      <c r="L194" s="227"/>
      <c r="M194" s="228" t="s">
        <v>21</v>
      </c>
      <c r="N194" s="229" t="s">
        <v>48</v>
      </c>
      <c r="O194" s="42"/>
      <c r="P194" s="201">
        <f>O194*H194</f>
        <v>0</v>
      </c>
      <c r="Q194" s="201">
        <v>1</v>
      </c>
      <c r="R194" s="201">
        <f>Q194*H194</f>
        <v>455.10700000000003</v>
      </c>
      <c r="S194" s="201">
        <v>0</v>
      </c>
      <c r="T194" s="202">
        <f>S194*H194</f>
        <v>0</v>
      </c>
      <c r="AR194" s="24" t="s">
        <v>219</v>
      </c>
      <c r="AT194" s="24" t="s">
        <v>511</v>
      </c>
      <c r="AU194" s="24" t="s">
        <v>87</v>
      </c>
      <c r="AY194" s="24" t="s">
        <v>187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85</v>
      </c>
      <c r="BK194" s="203">
        <f>ROUND(I194*H194,2)</f>
        <v>0</v>
      </c>
      <c r="BL194" s="24" t="s">
        <v>194</v>
      </c>
      <c r="BM194" s="24" t="s">
        <v>629</v>
      </c>
    </row>
    <row r="195" spans="2:65" s="11" customFormat="1" ht="13.5">
      <c r="B195" s="204"/>
      <c r="C195" s="205"/>
      <c r="D195" s="206" t="s">
        <v>223</v>
      </c>
      <c r="E195" s="207" t="s">
        <v>21</v>
      </c>
      <c r="F195" s="208" t="s">
        <v>630</v>
      </c>
      <c r="G195" s="205"/>
      <c r="H195" s="209">
        <v>455.10700000000003</v>
      </c>
      <c r="I195" s="210"/>
      <c r="J195" s="205"/>
      <c r="K195" s="205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223</v>
      </c>
      <c r="AU195" s="215" t="s">
        <v>87</v>
      </c>
      <c r="AV195" s="11" t="s">
        <v>87</v>
      </c>
      <c r="AW195" s="11" t="s">
        <v>40</v>
      </c>
      <c r="AX195" s="11" t="s">
        <v>85</v>
      </c>
      <c r="AY195" s="215" t="s">
        <v>187</v>
      </c>
    </row>
    <row r="196" spans="2:65" s="1" customFormat="1" ht="38.25" customHeight="1">
      <c r="B196" s="41"/>
      <c r="C196" s="192" t="s">
        <v>631</v>
      </c>
      <c r="D196" s="192" t="s">
        <v>189</v>
      </c>
      <c r="E196" s="193" t="s">
        <v>632</v>
      </c>
      <c r="F196" s="194" t="s">
        <v>633</v>
      </c>
      <c r="G196" s="195" t="s">
        <v>202</v>
      </c>
      <c r="H196" s="196">
        <v>1193</v>
      </c>
      <c r="I196" s="197"/>
      <c r="J196" s="198">
        <f>ROUND(I196*H196,2)</f>
        <v>0</v>
      </c>
      <c r="K196" s="194" t="s">
        <v>21</v>
      </c>
      <c r="L196" s="61"/>
      <c r="M196" s="199" t="s">
        <v>21</v>
      </c>
      <c r="N196" s="200" t="s">
        <v>48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194</v>
      </c>
      <c r="AT196" s="24" t="s">
        <v>189</v>
      </c>
      <c r="AU196" s="24" t="s">
        <v>87</v>
      </c>
      <c r="AY196" s="24" t="s">
        <v>187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85</v>
      </c>
      <c r="BK196" s="203">
        <f>ROUND(I196*H196,2)</f>
        <v>0</v>
      </c>
      <c r="BL196" s="24" t="s">
        <v>194</v>
      </c>
      <c r="BM196" s="24" t="s">
        <v>634</v>
      </c>
    </row>
    <row r="197" spans="2:65" s="1" customFormat="1" ht="25.5" customHeight="1">
      <c r="B197" s="41"/>
      <c r="C197" s="192" t="s">
        <v>635</v>
      </c>
      <c r="D197" s="192" t="s">
        <v>189</v>
      </c>
      <c r="E197" s="193" t="s">
        <v>636</v>
      </c>
      <c r="F197" s="194" t="s">
        <v>637</v>
      </c>
      <c r="G197" s="195" t="s">
        <v>202</v>
      </c>
      <c r="H197" s="196">
        <v>1312</v>
      </c>
      <c r="I197" s="197"/>
      <c r="J197" s="198">
        <f>ROUND(I197*H197,2)</f>
        <v>0</v>
      </c>
      <c r="K197" s="194" t="s">
        <v>193</v>
      </c>
      <c r="L197" s="61"/>
      <c r="M197" s="199" t="s">
        <v>21</v>
      </c>
      <c r="N197" s="200" t="s">
        <v>48</v>
      </c>
      <c r="O197" s="4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194</v>
      </c>
      <c r="AT197" s="24" t="s">
        <v>189</v>
      </c>
      <c r="AU197" s="24" t="s">
        <v>87</v>
      </c>
      <c r="AY197" s="24" t="s">
        <v>187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85</v>
      </c>
      <c r="BK197" s="203">
        <f>ROUND(I197*H197,2)</f>
        <v>0</v>
      </c>
      <c r="BL197" s="24" t="s">
        <v>194</v>
      </c>
      <c r="BM197" s="24" t="s">
        <v>638</v>
      </c>
    </row>
    <row r="198" spans="2:65" s="10" customFormat="1" ht="29.85" customHeight="1">
      <c r="B198" s="176"/>
      <c r="C198" s="177"/>
      <c r="D198" s="178" t="s">
        <v>76</v>
      </c>
      <c r="E198" s="190" t="s">
        <v>639</v>
      </c>
      <c r="F198" s="190" t="s">
        <v>640</v>
      </c>
      <c r="G198" s="177"/>
      <c r="H198" s="177"/>
      <c r="I198" s="180"/>
      <c r="J198" s="191">
        <f>BK198</f>
        <v>0</v>
      </c>
      <c r="K198" s="177"/>
      <c r="L198" s="182"/>
      <c r="M198" s="183"/>
      <c r="N198" s="184"/>
      <c r="O198" s="184"/>
      <c r="P198" s="185">
        <f>SUM(P199:P203)</f>
        <v>0</v>
      </c>
      <c r="Q198" s="184"/>
      <c r="R198" s="185">
        <f>SUM(R199:R203)</f>
        <v>178.26200000000003</v>
      </c>
      <c r="S198" s="184"/>
      <c r="T198" s="186">
        <f>SUM(T199:T203)</f>
        <v>0</v>
      </c>
      <c r="AR198" s="187" t="s">
        <v>85</v>
      </c>
      <c r="AT198" s="188" t="s">
        <v>76</v>
      </c>
      <c r="AU198" s="188" t="s">
        <v>85</v>
      </c>
      <c r="AY198" s="187" t="s">
        <v>187</v>
      </c>
      <c r="BK198" s="189">
        <f>SUM(BK199:BK203)</f>
        <v>0</v>
      </c>
    </row>
    <row r="199" spans="2:65" s="1" customFormat="1" ht="25.5" customHeight="1">
      <c r="B199" s="41"/>
      <c r="C199" s="192" t="s">
        <v>641</v>
      </c>
      <c r="D199" s="192" t="s">
        <v>189</v>
      </c>
      <c r="E199" s="193" t="s">
        <v>642</v>
      </c>
      <c r="F199" s="194" t="s">
        <v>643</v>
      </c>
      <c r="G199" s="195" t="s">
        <v>202</v>
      </c>
      <c r="H199" s="196">
        <v>803</v>
      </c>
      <c r="I199" s="197"/>
      <c r="J199" s="198">
        <f>ROUND(I199*H199,2)</f>
        <v>0</v>
      </c>
      <c r="K199" s="194" t="s">
        <v>193</v>
      </c>
      <c r="L199" s="61"/>
      <c r="M199" s="199" t="s">
        <v>21</v>
      </c>
      <c r="N199" s="200" t="s">
        <v>48</v>
      </c>
      <c r="O199" s="42"/>
      <c r="P199" s="201">
        <f>O199*H199</f>
        <v>0</v>
      </c>
      <c r="Q199" s="201">
        <v>8.4250000000000005E-2</v>
      </c>
      <c r="R199" s="201">
        <f>Q199*H199</f>
        <v>67.652749999999997</v>
      </c>
      <c r="S199" s="201">
        <v>0</v>
      </c>
      <c r="T199" s="202">
        <f>S199*H199</f>
        <v>0</v>
      </c>
      <c r="AR199" s="24" t="s">
        <v>194</v>
      </c>
      <c r="AT199" s="24" t="s">
        <v>189</v>
      </c>
      <c r="AU199" s="24" t="s">
        <v>87</v>
      </c>
      <c r="AY199" s="24" t="s">
        <v>187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85</v>
      </c>
      <c r="BK199" s="203">
        <f>ROUND(I199*H199,2)</f>
        <v>0</v>
      </c>
      <c r="BL199" s="24" t="s">
        <v>194</v>
      </c>
      <c r="BM199" s="24" t="s">
        <v>644</v>
      </c>
    </row>
    <row r="200" spans="2:65" s="1" customFormat="1" ht="25.5" customHeight="1">
      <c r="B200" s="41"/>
      <c r="C200" s="220" t="s">
        <v>645</v>
      </c>
      <c r="D200" s="220" t="s">
        <v>511</v>
      </c>
      <c r="E200" s="221" t="s">
        <v>646</v>
      </c>
      <c r="F200" s="222" t="s">
        <v>647</v>
      </c>
      <c r="G200" s="223" t="s">
        <v>202</v>
      </c>
      <c r="H200" s="224">
        <v>803</v>
      </c>
      <c r="I200" s="225"/>
      <c r="J200" s="226">
        <f>ROUND(I200*H200,2)</f>
        <v>0</v>
      </c>
      <c r="K200" s="222" t="s">
        <v>193</v>
      </c>
      <c r="L200" s="227"/>
      <c r="M200" s="228" t="s">
        <v>21</v>
      </c>
      <c r="N200" s="229" t="s">
        <v>48</v>
      </c>
      <c r="O200" s="42"/>
      <c r="P200" s="201">
        <f>O200*H200</f>
        <v>0</v>
      </c>
      <c r="Q200" s="201">
        <v>0.13100000000000001</v>
      </c>
      <c r="R200" s="201">
        <f>Q200*H200</f>
        <v>105.193</v>
      </c>
      <c r="S200" s="201">
        <v>0</v>
      </c>
      <c r="T200" s="202">
        <f>S200*H200</f>
        <v>0</v>
      </c>
      <c r="AR200" s="24" t="s">
        <v>219</v>
      </c>
      <c r="AT200" s="24" t="s">
        <v>511</v>
      </c>
      <c r="AU200" s="24" t="s">
        <v>87</v>
      </c>
      <c r="AY200" s="24" t="s">
        <v>187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85</v>
      </c>
      <c r="BK200" s="203">
        <f>ROUND(I200*H200,2)</f>
        <v>0</v>
      </c>
      <c r="BL200" s="24" t="s">
        <v>194</v>
      </c>
      <c r="BM200" s="24" t="s">
        <v>648</v>
      </c>
    </row>
    <row r="201" spans="2:65" s="1" customFormat="1" ht="25.5" customHeight="1">
      <c r="B201" s="41"/>
      <c r="C201" s="192" t="s">
        <v>649</v>
      </c>
      <c r="D201" s="192" t="s">
        <v>189</v>
      </c>
      <c r="E201" s="193" t="s">
        <v>650</v>
      </c>
      <c r="F201" s="194" t="s">
        <v>651</v>
      </c>
      <c r="G201" s="195" t="s">
        <v>202</v>
      </c>
      <c r="H201" s="196">
        <v>25</v>
      </c>
      <c r="I201" s="197"/>
      <c r="J201" s="198">
        <f>ROUND(I201*H201,2)</f>
        <v>0</v>
      </c>
      <c r="K201" s="194" t="s">
        <v>193</v>
      </c>
      <c r="L201" s="61"/>
      <c r="M201" s="199" t="s">
        <v>21</v>
      </c>
      <c r="N201" s="200" t="s">
        <v>48</v>
      </c>
      <c r="O201" s="42"/>
      <c r="P201" s="201">
        <f>O201*H201</f>
        <v>0</v>
      </c>
      <c r="Q201" s="201">
        <v>8.5650000000000004E-2</v>
      </c>
      <c r="R201" s="201">
        <f>Q201*H201</f>
        <v>2.1412500000000003</v>
      </c>
      <c r="S201" s="201">
        <v>0</v>
      </c>
      <c r="T201" s="202">
        <f>S201*H201</f>
        <v>0</v>
      </c>
      <c r="AR201" s="24" t="s">
        <v>194</v>
      </c>
      <c r="AT201" s="24" t="s">
        <v>189</v>
      </c>
      <c r="AU201" s="24" t="s">
        <v>87</v>
      </c>
      <c r="AY201" s="24" t="s">
        <v>187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85</v>
      </c>
      <c r="BK201" s="203">
        <f>ROUND(I201*H201,2)</f>
        <v>0</v>
      </c>
      <c r="BL201" s="24" t="s">
        <v>194</v>
      </c>
      <c r="BM201" s="24" t="s">
        <v>652</v>
      </c>
    </row>
    <row r="202" spans="2:65" s="1" customFormat="1" ht="25.5" customHeight="1">
      <c r="B202" s="41"/>
      <c r="C202" s="220" t="s">
        <v>653</v>
      </c>
      <c r="D202" s="220" t="s">
        <v>511</v>
      </c>
      <c r="E202" s="221" t="s">
        <v>654</v>
      </c>
      <c r="F202" s="222" t="s">
        <v>655</v>
      </c>
      <c r="G202" s="223" t="s">
        <v>202</v>
      </c>
      <c r="H202" s="224">
        <v>25</v>
      </c>
      <c r="I202" s="225"/>
      <c r="J202" s="226">
        <f>ROUND(I202*H202,2)</f>
        <v>0</v>
      </c>
      <c r="K202" s="222" t="s">
        <v>193</v>
      </c>
      <c r="L202" s="227"/>
      <c r="M202" s="228" t="s">
        <v>21</v>
      </c>
      <c r="N202" s="229" t="s">
        <v>48</v>
      </c>
      <c r="O202" s="42"/>
      <c r="P202" s="201">
        <f>O202*H202</f>
        <v>0</v>
      </c>
      <c r="Q202" s="201">
        <v>0.13100000000000001</v>
      </c>
      <c r="R202" s="201">
        <f>Q202*H202</f>
        <v>3.2750000000000004</v>
      </c>
      <c r="S202" s="201">
        <v>0</v>
      </c>
      <c r="T202" s="202">
        <f>S202*H202</f>
        <v>0</v>
      </c>
      <c r="AR202" s="24" t="s">
        <v>219</v>
      </c>
      <c r="AT202" s="24" t="s">
        <v>511</v>
      </c>
      <c r="AU202" s="24" t="s">
        <v>87</v>
      </c>
      <c r="AY202" s="24" t="s">
        <v>187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85</v>
      </c>
      <c r="BK202" s="203">
        <f>ROUND(I202*H202,2)</f>
        <v>0</v>
      </c>
      <c r="BL202" s="24" t="s">
        <v>194</v>
      </c>
      <c r="BM202" s="24" t="s">
        <v>656</v>
      </c>
    </row>
    <row r="203" spans="2:65" s="1" customFormat="1" ht="25.5" customHeight="1">
      <c r="B203" s="41"/>
      <c r="C203" s="192" t="s">
        <v>657</v>
      </c>
      <c r="D203" s="192" t="s">
        <v>189</v>
      </c>
      <c r="E203" s="193" t="s">
        <v>658</v>
      </c>
      <c r="F203" s="194" t="s">
        <v>659</v>
      </c>
      <c r="G203" s="195" t="s">
        <v>202</v>
      </c>
      <c r="H203" s="196">
        <v>883</v>
      </c>
      <c r="I203" s="197"/>
      <c r="J203" s="198">
        <f>ROUND(I203*H203,2)</f>
        <v>0</v>
      </c>
      <c r="K203" s="194" t="s">
        <v>193</v>
      </c>
      <c r="L203" s="61"/>
      <c r="M203" s="199" t="s">
        <v>21</v>
      </c>
      <c r="N203" s="200" t="s">
        <v>48</v>
      </c>
      <c r="O203" s="4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194</v>
      </c>
      <c r="AT203" s="24" t="s">
        <v>189</v>
      </c>
      <c r="AU203" s="24" t="s">
        <v>87</v>
      </c>
      <c r="AY203" s="24" t="s">
        <v>187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85</v>
      </c>
      <c r="BK203" s="203">
        <f>ROUND(I203*H203,2)</f>
        <v>0</v>
      </c>
      <c r="BL203" s="24" t="s">
        <v>194</v>
      </c>
      <c r="BM203" s="24" t="s">
        <v>660</v>
      </c>
    </row>
    <row r="204" spans="2:65" s="10" customFormat="1" ht="29.85" customHeight="1">
      <c r="B204" s="176"/>
      <c r="C204" s="177"/>
      <c r="D204" s="178" t="s">
        <v>76</v>
      </c>
      <c r="E204" s="190" t="s">
        <v>661</v>
      </c>
      <c r="F204" s="190" t="s">
        <v>662</v>
      </c>
      <c r="G204" s="177"/>
      <c r="H204" s="177"/>
      <c r="I204" s="180"/>
      <c r="J204" s="191">
        <f>BK204</f>
        <v>0</v>
      </c>
      <c r="K204" s="177"/>
      <c r="L204" s="182"/>
      <c r="M204" s="183"/>
      <c r="N204" s="184"/>
      <c r="O204" s="184"/>
      <c r="P204" s="185">
        <f>SUM(P205:P209)</f>
        <v>0</v>
      </c>
      <c r="Q204" s="184"/>
      <c r="R204" s="185">
        <f>SUM(R205:R209)</f>
        <v>1.32</v>
      </c>
      <c r="S204" s="184"/>
      <c r="T204" s="186">
        <f>SUM(T205:T209)</f>
        <v>0</v>
      </c>
      <c r="AR204" s="187" t="s">
        <v>85</v>
      </c>
      <c r="AT204" s="188" t="s">
        <v>76</v>
      </c>
      <c r="AU204" s="188" t="s">
        <v>85</v>
      </c>
      <c r="AY204" s="187" t="s">
        <v>187</v>
      </c>
      <c r="BK204" s="189">
        <f>SUM(BK205:BK209)</f>
        <v>0</v>
      </c>
    </row>
    <row r="205" spans="2:65" s="1" customFormat="1" ht="25.5" customHeight="1">
      <c r="B205" s="41"/>
      <c r="C205" s="192" t="s">
        <v>663</v>
      </c>
      <c r="D205" s="192" t="s">
        <v>189</v>
      </c>
      <c r="E205" s="193" t="s">
        <v>664</v>
      </c>
      <c r="F205" s="194" t="s">
        <v>665</v>
      </c>
      <c r="G205" s="195" t="s">
        <v>202</v>
      </c>
      <c r="H205" s="196">
        <v>150</v>
      </c>
      <c r="I205" s="197"/>
      <c r="J205" s="198">
        <f>ROUND(I205*H205,2)</f>
        <v>0</v>
      </c>
      <c r="K205" s="194" t="s">
        <v>193</v>
      </c>
      <c r="L205" s="61"/>
      <c r="M205" s="199" t="s">
        <v>21</v>
      </c>
      <c r="N205" s="200" t="s">
        <v>48</v>
      </c>
      <c r="O205" s="42"/>
      <c r="P205" s="201">
        <f>O205*H205</f>
        <v>0</v>
      </c>
      <c r="Q205" s="201">
        <v>8.8000000000000005E-3</v>
      </c>
      <c r="R205" s="201">
        <f>Q205*H205</f>
        <v>1.32</v>
      </c>
      <c r="S205" s="201">
        <v>0</v>
      </c>
      <c r="T205" s="202">
        <f>S205*H205</f>
        <v>0</v>
      </c>
      <c r="AR205" s="24" t="s">
        <v>194</v>
      </c>
      <c r="AT205" s="24" t="s">
        <v>189</v>
      </c>
      <c r="AU205" s="24" t="s">
        <v>87</v>
      </c>
      <c r="AY205" s="24" t="s">
        <v>187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85</v>
      </c>
      <c r="BK205" s="203">
        <f>ROUND(I205*H205,2)</f>
        <v>0</v>
      </c>
      <c r="BL205" s="24" t="s">
        <v>194</v>
      </c>
      <c r="BM205" s="24" t="s">
        <v>666</v>
      </c>
    </row>
    <row r="206" spans="2:65" s="1" customFormat="1" ht="25.5" customHeight="1">
      <c r="B206" s="41"/>
      <c r="C206" s="192" t="s">
        <v>667</v>
      </c>
      <c r="D206" s="192" t="s">
        <v>189</v>
      </c>
      <c r="E206" s="193" t="s">
        <v>668</v>
      </c>
      <c r="F206" s="194" t="s">
        <v>669</v>
      </c>
      <c r="G206" s="195" t="s">
        <v>202</v>
      </c>
      <c r="H206" s="196">
        <v>150</v>
      </c>
      <c r="I206" s="197"/>
      <c r="J206" s="198">
        <f>ROUND(I206*H206,2)</f>
        <v>0</v>
      </c>
      <c r="K206" s="194" t="s">
        <v>193</v>
      </c>
      <c r="L206" s="61"/>
      <c r="M206" s="199" t="s">
        <v>21</v>
      </c>
      <c r="N206" s="200" t="s">
        <v>48</v>
      </c>
      <c r="O206" s="42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194</v>
      </c>
      <c r="AT206" s="24" t="s">
        <v>189</v>
      </c>
      <c r="AU206" s="24" t="s">
        <v>87</v>
      </c>
      <c r="AY206" s="24" t="s">
        <v>187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85</v>
      </c>
      <c r="BK206" s="203">
        <f>ROUND(I206*H206,2)</f>
        <v>0</v>
      </c>
      <c r="BL206" s="24" t="s">
        <v>194</v>
      </c>
      <c r="BM206" s="24" t="s">
        <v>670</v>
      </c>
    </row>
    <row r="207" spans="2:65" s="1" customFormat="1" ht="38.25" customHeight="1">
      <c r="B207" s="41"/>
      <c r="C207" s="192" t="s">
        <v>671</v>
      </c>
      <c r="D207" s="192" t="s">
        <v>189</v>
      </c>
      <c r="E207" s="193" t="s">
        <v>672</v>
      </c>
      <c r="F207" s="194" t="s">
        <v>673</v>
      </c>
      <c r="G207" s="195" t="s">
        <v>202</v>
      </c>
      <c r="H207" s="196">
        <v>120</v>
      </c>
      <c r="I207" s="197"/>
      <c r="J207" s="198">
        <f>ROUND(I207*H207,2)</f>
        <v>0</v>
      </c>
      <c r="K207" s="194" t="s">
        <v>193</v>
      </c>
      <c r="L207" s="61"/>
      <c r="M207" s="199" t="s">
        <v>21</v>
      </c>
      <c r="N207" s="200" t="s">
        <v>48</v>
      </c>
      <c r="O207" s="4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194</v>
      </c>
      <c r="AT207" s="24" t="s">
        <v>189</v>
      </c>
      <c r="AU207" s="24" t="s">
        <v>87</v>
      </c>
      <c r="AY207" s="24" t="s">
        <v>187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85</v>
      </c>
      <c r="BK207" s="203">
        <f>ROUND(I207*H207,2)</f>
        <v>0</v>
      </c>
      <c r="BL207" s="24" t="s">
        <v>194</v>
      </c>
      <c r="BM207" s="24" t="s">
        <v>674</v>
      </c>
    </row>
    <row r="208" spans="2:65" s="1" customFormat="1" ht="25.5" customHeight="1">
      <c r="B208" s="41"/>
      <c r="C208" s="192" t="s">
        <v>675</v>
      </c>
      <c r="D208" s="192" t="s">
        <v>189</v>
      </c>
      <c r="E208" s="193" t="s">
        <v>676</v>
      </c>
      <c r="F208" s="194" t="s">
        <v>677</v>
      </c>
      <c r="G208" s="195" t="s">
        <v>202</v>
      </c>
      <c r="H208" s="196">
        <v>120</v>
      </c>
      <c r="I208" s="197"/>
      <c r="J208" s="198">
        <f>ROUND(I208*H208,2)</f>
        <v>0</v>
      </c>
      <c r="K208" s="194" t="s">
        <v>193</v>
      </c>
      <c r="L208" s="61"/>
      <c r="M208" s="199" t="s">
        <v>21</v>
      </c>
      <c r="N208" s="200" t="s">
        <v>48</v>
      </c>
      <c r="O208" s="42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194</v>
      </c>
      <c r="AT208" s="24" t="s">
        <v>189</v>
      </c>
      <c r="AU208" s="24" t="s">
        <v>87</v>
      </c>
      <c r="AY208" s="24" t="s">
        <v>187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85</v>
      </c>
      <c r="BK208" s="203">
        <f>ROUND(I208*H208,2)</f>
        <v>0</v>
      </c>
      <c r="BL208" s="24" t="s">
        <v>194</v>
      </c>
      <c r="BM208" s="24" t="s">
        <v>678</v>
      </c>
    </row>
    <row r="209" spans="2:65" s="1" customFormat="1" ht="38.25" customHeight="1">
      <c r="B209" s="41"/>
      <c r="C209" s="192" t="s">
        <v>679</v>
      </c>
      <c r="D209" s="192" t="s">
        <v>189</v>
      </c>
      <c r="E209" s="193" t="s">
        <v>680</v>
      </c>
      <c r="F209" s="194" t="s">
        <v>681</v>
      </c>
      <c r="G209" s="195" t="s">
        <v>202</v>
      </c>
      <c r="H209" s="196">
        <v>70</v>
      </c>
      <c r="I209" s="197"/>
      <c r="J209" s="198">
        <f>ROUND(I209*H209,2)</f>
        <v>0</v>
      </c>
      <c r="K209" s="194" t="s">
        <v>21</v>
      </c>
      <c r="L209" s="61"/>
      <c r="M209" s="199" t="s">
        <v>21</v>
      </c>
      <c r="N209" s="200" t="s">
        <v>48</v>
      </c>
      <c r="O209" s="4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194</v>
      </c>
      <c r="AT209" s="24" t="s">
        <v>189</v>
      </c>
      <c r="AU209" s="24" t="s">
        <v>87</v>
      </c>
      <c r="AY209" s="24" t="s">
        <v>187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85</v>
      </c>
      <c r="BK209" s="203">
        <f>ROUND(I209*H209,2)</f>
        <v>0</v>
      </c>
      <c r="BL209" s="24" t="s">
        <v>194</v>
      </c>
      <c r="BM209" s="24" t="s">
        <v>682</v>
      </c>
    </row>
    <row r="210" spans="2:65" s="10" customFormat="1" ht="29.85" customHeight="1">
      <c r="B210" s="176"/>
      <c r="C210" s="177"/>
      <c r="D210" s="178" t="s">
        <v>76</v>
      </c>
      <c r="E210" s="190" t="s">
        <v>683</v>
      </c>
      <c r="F210" s="190" t="s">
        <v>684</v>
      </c>
      <c r="G210" s="177"/>
      <c r="H210" s="177"/>
      <c r="I210" s="180"/>
      <c r="J210" s="191">
        <f>BK210</f>
        <v>0</v>
      </c>
      <c r="K210" s="177"/>
      <c r="L210" s="182"/>
      <c r="M210" s="183"/>
      <c r="N210" s="184"/>
      <c r="O210" s="184"/>
      <c r="P210" s="185">
        <f>SUM(P211:P221)</f>
        <v>0</v>
      </c>
      <c r="Q210" s="184"/>
      <c r="R210" s="185">
        <f>SUM(R211:R221)</f>
        <v>0</v>
      </c>
      <c r="S210" s="184"/>
      <c r="T210" s="186">
        <f>SUM(T211:T221)</f>
        <v>0</v>
      </c>
      <c r="AR210" s="187" t="s">
        <v>85</v>
      </c>
      <c r="AT210" s="188" t="s">
        <v>76</v>
      </c>
      <c r="AU210" s="188" t="s">
        <v>85</v>
      </c>
      <c r="AY210" s="187" t="s">
        <v>187</v>
      </c>
      <c r="BK210" s="189">
        <f>SUM(BK211:BK221)</f>
        <v>0</v>
      </c>
    </row>
    <row r="211" spans="2:65" s="1" customFormat="1" ht="38.25" customHeight="1">
      <c r="B211" s="41"/>
      <c r="C211" s="192" t="s">
        <v>685</v>
      </c>
      <c r="D211" s="192" t="s">
        <v>189</v>
      </c>
      <c r="E211" s="193" t="s">
        <v>686</v>
      </c>
      <c r="F211" s="194" t="s">
        <v>687</v>
      </c>
      <c r="G211" s="195" t="s">
        <v>202</v>
      </c>
      <c r="H211" s="196">
        <v>40</v>
      </c>
      <c r="I211" s="197"/>
      <c r="J211" s="198">
        <f t="shared" ref="J211:J219" si="20">ROUND(I211*H211,2)</f>
        <v>0</v>
      </c>
      <c r="K211" s="194" t="s">
        <v>193</v>
      </c>
      <c r="L211" s="61"/>
      <c r="M211" s="199" t="s">
        <v>21</v>
      </c>
      <c r="N211" s="200" t="s">
        <v>48</v>
      </c>
      <c r="O211" s="42"/>
      <c r="P211" s="201">
        <f t="shared" ref="P211:P219" si="21">O211*H211</f>
        <v>0</v>
      </c>
      <c r="Q211" s="201">
        <v>0</v>
      </c>
      <c r="R211" s="201">
        <f t="shared" ref="R211:R219" si="22">Q211*H211</f>
        <v>0</v>
      </c>
      <c r="S211" s="201">
        <v>0</v>
      </c>
      <c r="T211" s="202">
        <f t="shared" ref="T211:T219" si="23">S211*H211</f>
        <v>0</v>
      </c>
      <c r="AR211" s="24" t="s">
        <v>194</v>
      </c>
      <c r="AT211" s="24" t="s">
        <v>189</v>
      </c>
      <c r="AU211" s="24" t="s">
        <v>87</v>
      </c>
      <c r="AY211" s="24" t="s">
        <v>187</v>
      </c>
      <c r="BE211" s="203">
        <f t="shared" ref="BE211:BE219" si="24">IF(N211="základní",J211,0)</f>
        <v>0</v>
      </c>
      <c r="BF211" s="203">
        <f t="shared" ref="BF211:BF219" si="25">IF(N211="snížená",J211,0)</f>
        <v>0</v>
      </c>
      <c r="BG211" s="203">
        <f t="shared" ref="BG211:BG219" si="26">IF(N211="zákl. přenesená",J211,0)</f>
        <v>0</v>
      </c>
      <c r="BH211" s="203">
        <f t="shared" ref="BH211:BH219" si="27">IF(N211="sníž. přenesená",J211,0)</f>
        <v>0</v>
      </c>
      <c r="BI211" s="203">
        <f t="shared" ref="BI211:BI219" si="28">IF(N211="nulová",J211,0)</f>
        <v>0</v>
      </c>
      <c r="BJ211" s="24" t="s">
        <v>85</v>
      </c>
      <c r="BK211" s="203">
        <f t="shared" ref="BK211:BK219" si="29">ROUND(I211*H211,2)</f>
        <v>0</v>
      </c>
      <c r="BL211" s="24" t="s">
        <v>194</v>
      </c>
      <c r="BM211" s="24" t="s">
        <v>688</v>
      </c>
    </row>
    <row r="212" spans="2:65" s="1" customFormat="1" ht="38.25" customHeight="1">
      <c r="B212" s="41"/>
      <c r="C212" s="192" t="s">
        <v>689</v>
      </c>
      <c r="D212" s="192" t="s">
        <v>189</v>
      </c>
      <c r="E212" s="193" t="s">
        <v>690</v>
      </c>
      <c r="F212" s="194" t="s">
        <v>691</v>
      </c>
      <c r="G212" s="195" t="s">
        <v>202</v>
      </c>
      <c r="H212" s="196">
        <v>40</v>
      </c>
      <c r="I212" s="197"/>
      <c r="J212" s="198">
        <f t="shared" si="20"/>
        <v>0</v>
      </c>
      <c r="K212" s="194" t="s">
        <v>193</v>
      </c>
      <c r="L212" s="61"/>
      <c r="M212" s="199" t="s">
        <v>21</v>
      </c>
      <c r="N212" s="200" t="s">
        <v>48</v>
      </c>
      <c r="O212" s="42"/>
      <c r="P212" s="201">
        <f t="shared" si="21"/>
        <v>0</v>
      </c>
      <c r="Q212" s="201">
        <v>0</v>
      </c>
      <c r="R212" s="201">
        <f t="shared" si="22"/>
        <v>0</v>
      </c>
      <c r="S212" s="201">
        <v>0</v>
      </c>
      <c r="T212" s="202">
        <f t="shared" si="23"/>
        <v>0</v>
      </c>
      <c r="AR212" s="24" t="s">
        <v>194</v>
      </c>
      <c r="AT212" s="24" t="s">
        <v>189</v>
      </c>
      <c r="AU212" s="24" t="s">
        <v>87</v>
      </c>
      <c r="AY212" s="24" t="s">
        <v>187</v>
      </c>
      <c r="BE212" s="203">
        <f t="shared" si="24"/>
        <v>0</v>
      </c>
      <c r="BF212" s="203">
        <f t="shared" si="25"/>
        <v>0</v>
      </c>
      <c r="BG212" s="203">
        <f t="shared" si="26"/>
        <v>0</v>
      </c>
      <c r="BH212" s="203">
        <f t="shared" si="27"/>
        <v>0</v>
      </c>
      <c r="BI212" s="203">
        <f t="shared" si="28"/>
        <v>0</v>
      </c>
      <c r="BJ212" s="24" t="s">
        <v>85</v>
      </c>
      <c r="BK212" s="203">
        <f t="shared" si="29"/>
        <v>0</v>
      </c>
      <c r="BL212" s="24" t="s">
        <v>194</v>
      </c>
      <c r="BM212" s="24" t="s">
        <v>692</v>
      </c>
    </row>
    <row r="213" spans="2:65" s="1" customFormat="1" ht="38.25" customHeight="1">
      <c r="B213" s="41"/>
      <c r="C213" s="192" t="s">
        <v>693</v>
      </c>
      <c r="D213" s="192" t="s">
        <v>189</v>
      </c>
      <c r="E213" s="193" t="s">
        <v>694</v>
      </c>
      <c r="F213" s="194" t="s">
        <v>695</v>
      </c>
      <c r="G213" s="195" t="s">
        <v>202</v>
      </c>
      <c r="H213" s="196">
        <v>40</v>
      </c>
      <c r="I213" s="197"/>
      <c r="J213" s="198">
        <f t="shared" si="20"/>
        <v>0</v>
      </c>
      <c r="K213" s="194" t="s">
        <v>193</v>
      </c>
      <c r="L213" s="61"/>
      <c r="M213" s="199" t="s">
        <v>21</v>
      </c>
      <c r="N213" s="200" t="s">
        <v>48</v>
      </c>
      <c r="O213" s="42"/>
      <c r="P213" s="201">
        <f t="shared" si="21"/>
        <v>0</v>
      </c>
      <c r="Q213" s="201">
        <v>0</v>
      </c>
      <c r="R213" s="201">
        <f t="shared" si="22"/>
        <v>0</v>
      </c>
      <c r="S213" s="201">
        <v>0</v>
      </c>
      <c r="T213" s="202">
        <f t="shared" si="23"/>
        <v>0</v>
      </c>
      <c r="AR213" s="24" t="s">
        <v>194</v>
      </c>
      <c r="AT213" s="24" t="s">
        <v>189</v>
      </c>
      <c r="AU213" s="24" t="s">
        <v>87</v>
      </c>
      <c r="AY213" s="24" t="s">
        <v>187</v>
      </c>
      <c r="BE213" s="203">
        <f t="shared" si="24"/>
        <v>0</v>
      </c>
      <c r="BF213" s="203">
        <f t="shared" si="25"/>
        <v>0</v>
      </c>
      <c r="BG213" s="203">
        <f t="shared" si="26"/>
        <v>0</v>
      </c>
      <c r="BH213" s="203">
        <f t="shared" si="27"/>
        <v>0</v>
      </c>
      <c r="BI213" s="203">
        <f t="shared" si="28"/>
        <v>0</v>
      </c>
      <c r="BJ213" s="24" t="s">
        <v>85</v>
      </c>
      <c r="BK213" s="203">
        <f t="shared" si="29"/>
        <v>0</v>
      </c>
      <c r="BL213" s="24" t="s">
        <v>194</v>
      </c>
      <c r="BM213" s="24" t="s">
        <v>696</v>
      </c>
    </row>
    <row r="214" spans="2:65" s="1" customFormat="1" ht="38.25" customHeight="1">
      <c r="B214" s="41"/>
      <c r="C214" s="192" t="s">
        <v>697</v>
      </c>
      <c r="D214" s="192" t="s">
        <v>189</v>
      </c>
      <c r="E214" s="193" t="s">
        <v>698</v>
      </c>
      <c r="F214" s="194" t="s">
        <v>691</v>
      </c>
      <c r="G214" s="195" t="s">
        <v>202</v>
      </c>
      <c r="H214" s="196">
        <v>40</v>
      </c>
      <c r="I214" s="197"/>
      <c r="J214" s="198">
        <f t="shared" si="20"/>
        <v>0</v>
      </c>
      <c r="K214" s="194" t="s">
        <v>193</v>
      </c>
      <c r="L214" s="61"/>
      <c r="M214" s="199" t="s">
        <v>21</v>
      </c>
      <c r="N214" s="200" t="s">
        <v>48</v>
      </c>
      <c r="O214" s="42"/>
      <c r="P214" s="201">
        <f t="shared" si="21"/>
        <v>0</v>
      </c>
      <c r="Q214" s="201">
        <v>0</v>
      </c>
      <c r="R214" s="201">
        <f t="shared" si="22"/>
        <v>0</v>
      </c>
      <c r="S214" s="201">
        <v>0</v>
      </c>
      <c r="T214" s="202">
        <f t="shared" si="23"/>
        <v>0</v>
      </c>
      <c r="AR214" s="24" t="s">
        <v>194</v>
      </c>
      <c r="AT214" s="24" t="s">
        <v>189</v>
      </c>
      <c r="AU214" s="24" t="s">
        <v>87</v>
      </c>
      <c r="AY214" s="24" t="s">
        <v>187</v>
      </c>
      <c r="BE214" s="203">
        <f t="shared" si="24"/>
        <v>0</v>
      </c>
      <c r="BF214" s="203">
        <f t="shared" si="25"/>
        <v>0</v>
      </c>
      <c r="BG214" s="203">
        <f t="shared" si="26"/>
        <v>0</v>
      </c>
      <c r="BH214" s="203">
        <f t="shared" si="27"/>
        <v>0</v>
      </c>
      <c r="BI214" s="203">
        <f t="shared" si="28"/>
        <v>0</v>
      </c>
      <c r="BJ214" s="24" t="s">
        <v>85</v>
      </c>
      <c r="BK214" s="203">
        <f t="shared" si="29"/>
        <v>0</v>
      </c>
      <c r="BL214" s="24" t="s">
        <v>194</v>
      </c>
      <c r="BM214" s="24" t="s">
        <v>699</v>
      </c>
    </row>
    <row r="215" spans="2:65" s="1" customFormat="1" ht="38.25" customHeight="1">
      <c r="B215" s="41"/>
      <c r="C215" s="192" t="s">
        <v>700</v>
      </c>
      <c r="D215" s="192" t="s">
        <v>189</v>
      </c>
      <c r="E215" s="193" t="s">
        <v>701</v>
      </c>
      <c r="F215" s="194" t="s">
        <v>702</v>
      </c>
      <c r="G215" s="195" t="s">
        <v>202</v>
      </c>
      <c r="H215" s="196">
        <v>40</v>
      </c>
      <c r="I215" s="197"/>
      <c r="J215" s="198">
        <f t="shared" si="20"/>
        <v>0</v>
      </c>
      <c r="K215" s="194" t="s">
        <v>193</v>
      </c>
      <c r="L215" s="61"/>
      <c r="M215" s="199" t="s">
        <v>21</v>
      </c>
      <c r="N215" s="200" t="s">
        <v>48</v>
      </c>
      <c r="O215" s="42"/>
      <c r="P215" s="201">
        <f t="shared" si="21"/>
        <v>0</v>
      </c>
      <c r="Q215" s="201">
        <v>0</v>
      </c>
      <c r="R215" s="201">
        <f t="shared" si="22"/>
        <v>0</v>
      </c>
      <c r="S215" s="201">
        <v>0</v>
      </c>
      <c r="T215" s="202">
        <f t="shared" si="23"/>
        <v>0</v>
      </c>
      <c r="AR215" s="24" t="s">
        <v>194</v>
      </c>
      <c r="AT215" s="24" t="s">
        <v>189</v>
      </c>
      <c r="AU215" s="24" t="s">
        <v>87</v>
      </c>
      <c r="AY215" s="24" t="s">
        <v>187</v>
      </c>
      <c r="BE215" s="203">
        <f t="shared" si="24"/>
        <v>0</v>
      </c>
      <c r="BF215" s="203">
        <f t="shared" si="25"/>
        <v>0</v>
      </c>
      <c r="BG215" s="203">
        <f t="shared" si="26"/>
        <v>0</v>
      </c>
      <c r="BH215" s="203">
        <f t="shared" si="27"/>
        <v>0</v>
      </c>
      <c r="BI215" s="203">
        <f t="shared" si="28"/>
        <v>0</v>
      </c>
      <c r="BJ215" s="24" t="s">
        <v>85</v>
      </c>
      <c r="BK215" s="203">
        <f t="shared" si="29"/>
        <v>0</v>
      </c>
      <c r="BL215" s="24" t="s">
        <v>194</v>
      </c>
      <c r="BM215" s="24" t="s">
        <v>703</v>
      </c>
    </row>
    <row r="216" spans="2:65" s="1" customFormat="1" ht="25.5" customHeight="1">
      <c r="B216" s="41"/>
      <c r="C216" s="192" t="s">
        <v>704</v>
      </c>
      <c r="D216" s="192" t="s">
        <v>189</v>
      </c>
      <c r="E216" s="193" t="s">
        <v>705</v>
      </c>
      <c r="F216" s="194" t="s">
        <v>706</v>
      </c>
      <c r="G216" s="195" t="s">
        <v>202</v>
      </c>
      <c r="H216" s="196">
        <v>40</v>
      </c>
      <c r="I216" s="197"/>
      <c r="J216" s="198">
        <f t="shared" si="20"/>
        <v>0</v>
      </c>
      <c r="K216" s="194" t="s">
        <v>193</v>
      </c>
      <c r="L216" s="61"/>
      <c r="M216" s="199" t="s">
        <v>21</v>
      </c>
      <c r="N216" s="200" t="s">
        <v>48</v>
      </c>
      <c r="O216" s="42"/>
      <c r="P216" s="201">
        <f t="shared" si="21"/>
        <v>0</v>
      </c>
      <c r="Q216" s="201">
        <v>0</v>
      </c>
      <c r="R216" s="201">
        <f t="shared" si="22"/>
        <v>0</v>
      </c>
      <c r="S216" s="201">
        <v>0</v>
      </c>
      <c r="T216" s="202">
        <f t="shared" si="23"/>
        <v>0</v>
      </c>
      <c r="AR216" s="24" t="s">
        <v>194</v>
      </c>
      <c r="AT216" s="24" t="s">
        <v>189</v>
      </c>
      <c r="AU216" s="24" t="s">
        <v>87</v>
      </c>
      <c r="AY216" s="24" t="s">
        <v>187</v>
      </c>
      <c r="BE216" s="203">
        <f t="shared" si="24"/>
        <v>0</v>
      </c>
      <c r="BF216" s="203">
        <f t="shared" si="25"/>
        <v>0</v>
      </c>
      <c r="BG216" s="203">
        <f t="shared" si="26"/>
        <v>0</v>
      </c>
      <c r="BH216" s="203">
        <f t="shared" si="27"/>
        <v>0</v>
      </c>
      <c r="BI216" s="203">
        <f t="shared" si="28"/>
        <v>0</v>
      </c>
      <c r="BJ216" s="24" t="s">
        <v>85</v>
      </c>
      <c r="BK216" s="203">
        <f t="shared" si="29"/>
        <v>0</v>
      </c>
      <c r="BL216" s="24" t="s">
        <v>194</v>
      </c>
      <c r="BM216" s="24" t="s">
        <v>707</v>
      </c>
    </row>
    <row r="217" spans="2:65" s="1" customFormat="1" ht="38.25" customHeight="1">
      <c r="B217" s="41"/>
      <c r="C217" s="192" t="s">
        <v>708</v>
      </c>
      <c r="D217" s="192" t="s">
        <v>189</v>
      </c>
      <c r="E217" s="193" t="s">
        <v>709</v>
      </c>
      <c r="F217" s="194" t="s">
        <v>710</v>
      </c>
      <c r="G217" s="195" t="s">
        <v>202</v>
      </c>
      <c r="H217" s="196">
        <v>40</v>
      </c>
      <c r="I217" s="197"/>
      <c r="J217" s="198">
        <f t="shared" si="20"/>
        <v>0</v>
      </c>
      <c r="K217" s="194" t="s">
        <v>21</v>
      </c>
      <c r="L217" s="61"/>
      <c r="M217" s="199" t="s">
        <v>21</v>
      </c>
      <c r="N217" s="200" t="s">
        <v>48</v>
      </c>
      <c r="O217" s="42"/>
      <c r="P217" s="201">
        <f t="shared" si="21"/>
        <v>0</v>
      </c>
      <c r="Q217" s="201">
        <v>0</v>
      </c>
      <c r="R217" s="201">
        <f t="shared" si="22"/>
        <v>0</v>
      </c>
      <c r="S217" s="201">
        <v>0</v>
      </c>
      <c r="T217" s="202">
        <f t="shared" si="23"/>
        <v>0</v>
      </c>
      <c r="AR217" s="24" t="s">
        <v>194</v>
      </c>
      <c r="AT217" s="24" t="s">
        <v>189</v>
      </c>
      <c r="AU217" s="24" t="s">
        <v>87</v>
      </c>
      <c r="AY217" s="24" t="s">
        <v>187</v>
      </c>
      <c r="BE217" s="203">
        <f t="shared" si="24"/>
        <v>0</v>
      </c>
      <c r="BF217" s="203">
        <f t="shared" si="25"/>
        <v>0</v>
      </c>
      <c r="BG217" s="203">
        <f t="shared" si="26"/>
        <v>0</v>
      </c>
      <c r="BH217" s="203">
        <f t="shared" si="27"/>
        <v>0</v>
      </c>
      <c r="BI217" s="203">
        <f t="shared" si="28"/>
        <v>0</v>
      </c>
      <c r="BJ217" s="24" t="s">
        <v>85</v>
      </c>
      <c r="BK217" s="203">
        <f t="shared" si="29"/>
        <v>0</v>
      </c>
      <c r="BL217" s="24" t="s">
        <v>194</v>
      </c>
      <c r="BM217" s="24" t="s">
        <v>711</v>
      </c>
    </row>
    <row r="218" spans="2:65" s="1" customFormat="1" ht="25.5" customHeight="1">
      <c r="B218" s="41"/>
      <c r="C218" s="192" t="s">
        <v>712</v>
      </c>
      <c r="D218" s="192" t="s">
        <v>189</v>
      </c>
      <c r="E218" s="193" t="s">
        <v>713</v>
      </c>
      <c r="F218" s="194" t="s">
        <v>714</v>
      </c>
      <c r="G218" s="195" t="s">
        <v>202</v>
      </c>
      <c r="H218" s="196">
        <v>40</v>
      </c>
      <c r="I218" s="197"/>
      <c r="J218" s="198">
        <f t="shared" si="20"/>
        <v>0</v>
      </c>
      <c r="K218" s="194" t="s">
        <v>193</v>
      </c>
      <c r="L218" s="61"/>
      <c r="M218" s="199" t="s">
        <v>21</v>
      </c>
      <c r="N218" s="200" t="s">
        <v>48</v>
      </c>
      <c r="O218" s="42"/>
      <c r="P218" s="201">
        <f t="shared" si="21"/>
        <v>0</v>
      </c>
      <c r="Q218" s="201">
        <v>0</v>
      </c>
      <c r="R218" s="201">
        <f t="shared" si="22"/>
        <v>0</v>
      </c>
      <c r="S218" s="201">
        <v>0</v>
      </c>
      <c r="T218" s="202">
        <f t="shared" si="23"/>
        <v>0</v>
      </c>
      <c r="AR218" s="24" t="s">
        <v>194</v>
      </c>
      <c r="AT218" s="24" t="s">
        <v>189</v>
      </c>
      <c r="AU218" s="24" t="s">
        <v>87</v>
      </c>
      <c r="AY218" s="24" t="s">
        <v>187</v>
      </c>
      <c r="BE218" s="203">
        <f t="shared" si="24"/>
        <v>0</v>
      </c>
      <c r="BF218" s="203">
        <f t="shared" si="25"/>
        <v>0</v>
      </c>
      <c r="BG218" s="203">
        <f t="shared" si="26"/>
        <v>0</v>
      </c>
      <c r="BH218" s="203">
        <f t="shared" si="27"/>
        <v>0</v>
      </c>
      <c r="BI218" s="203">
        <f t="shared" si="28"/>
        <v>0</v>
      </c>
      <c r="BJ218" s="24" t="s">
        <v>85</v>
      </c>
      <c r="BK218" s="203">
        <f t="shared" si="29"/>
        <v>0</v>
      </c>
      <c r="BL218" s="24" t="s">
        <v>194</v>
      </c>
      <c r="BM218" s="24" t="s">
        <v>715</v>
      </c>
    </row>
    <row r="219" spans="2:65" s="1" customFormat="1" ht="25.5" customHeight="1">
      <c r="B219" s="41"/>
      <c r="C219" s="192" t="s">
        <v>716</v>
      </c>
      <c r="D219" s="192" t="s">
        <v>189</v>
      </c>
      <c r="E219" s="193" t="s">
        <v>717</v>
      </c>
      <c r="F219" s="194" t="s">
        <v>718</v>
      </c>
      <c r="G219" s="195" t="s">
        <v>202</v>
      </c>
      <c r="H219" s="196">
        <v>40</v>
      </c>
      <c r="I219" s="197"/>
      <c r="J219" s="198">
        <f t="shared" si="20"/>
        <v>0</v>
      </c>
      <c r="K219" s="194" t="s">
        <v>193</v>
      </c>
      <c r="L219" s="61"/>
      <c r="M219" s="199" t="s">
        <v>21</v>
      </c>
      <c r="N219" s="200" t="s">
        <v>48</v>
      </c>
      <c r="O219" s="42"/>
      <c r="P219" s="201">
        <f t="shared" si="21"/>
        <v>0</v>
      </c>
      <c r="Q219" s="201">
        <v>0</v>
      </c>
      <c r="R219" s="201">
        <f t="shared" si="22"/>
        <v>0</v>
      </c>
      <c r="S219" s="201">
        <v>0</v>
      </c>
      <c r="T219" s="202">
        <f t="shared" si="23"/>
        <v>0</v>
      </c>
      <c r="AR219" s="24" t="s">
        <v>194</v>
      </c>
      <c r="AT219" s="24" t="s">
        <v>189</v>
      </c>
      <c r="AU219" s="24" t="s">
        <v>87</v>
      </c>
      <c r="AY219" s="24" t="s">
        <v>187</v>
      </c>
      <c r="BE219" s="203">
        <f t="shared" si="24"/>
        <v>0</v>
      </c>
      <c r="BF219" s="203">
        <f t="shared" si="25"/>
        <v>0</v>
      </c>
      <c r="BG219" s="203">
        <f t="shared" si="26"/>
        <v>0</v>
      </c>
      <c r="BH219" s="203">
        <f t="shared" si="27"/>
        <v>0</v>
      </c>
      <c r="BI219" s="203">
        <f t="shared" si="28"/>
        <v>0</v>
      </c>
      <c r="BJ219" s="24" t="s">
        <v>85</v>
      </c>
      <c r="BK219" s="203">
        <f t="shared" si="29"/>
        <v>0</v>
      </c>
      <c r="BL219" s="24" t="s">
        <v>194</v>
      </c>
      <c r="BM219" s="24" t="s">
        <v>719</v>
      </c>
    </row>
    <row r="220" spans="2:65" s="11" customFormat="1" ht="13.5">
      <c r="B220" s="204"/>
      <c r="C220" s="205"/>
      <c r="D220" s="206" t="s">
        <v>223</v>
      </c>
      <c r="E220" s="207" t="s">
        <v>21</v>
      </c>
      <c r="F220" s="208" t="s">
        <v>528</v>
      </c>
      <c r="G220" s="205"/>
      <c r="H220" s="209">
        <v>40</v>
      </c>
      <c r="I220" s="210"/>
      <c r="J220" s="205"/>
      <c r="K220" s="205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223</v>
      </c>
      <c r="AU220" s="215" t="s">
        <v>87</v>
      </c>
      <c r="AV220" s="11" t="s">
        <v>87</v>
      </c>
      <c r="AW220" s="11" t="s">
        <v>40</v>
      </c>
      <c r="AX220" s="11" t="s">
        <v>85</v>
      </c>
      <c r="AY220" s="215" t="s">
        <v>187</v>
      </c>
    </row>
    <row r="221" spans="2:65" s="1" customFormat="1" ht="38.25" customHeight="1">
      <c r="B221" s="41"/>
      <c r="C221" s="192" t="s">
        <v>720</v>
      </c>
      <c r="D221" s="192" t="s">
        <v>189</v>
      </c>
      <c r="E221" s="193" t="s">
        <v>721</v>
      </c>
      <c r="F221" s="194" t="s">
        <v>722</v>
      </c>
      <c r="G221" s="195" t="s">
        <v>192</v>
      </c>
      <c r="H221" s="196">
        <v>2</v>
      </c>
      <c r="I221" s="197"/>
      <c r="J221" s="198">
        <f>ROUND(I221*H221,2)</f>
        <v>0</v>
      </c>
      <c r="K221" s="194" t="s">
        <v>193</v>
      </c>
      <c r="L221" s="61"/>
      <c r="M221" s="199" t="s">
        <v>21</v>
      </c>
      <c r="N221" s="200" t="s">
        <v>48</v>
      </c>
      <c r="O221" s="42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194</v>
      </c>
      <c r="AT221" s="24" t="s">
        <v>189</v>
      </c>
      <c r="AU221" s="24" t="s">
        <v>87</v>
      </c>
      <c r="AY221" s="24" t="s">
        <v>187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85</v>
      </c>
      <c r="BK221" s="203">
        <f>ROUND(I221*H221,2)</f>
        <v>0</v>
      </c>
      <c r="BL221" s="24" t="s">
        <v>194</v>
      </c>
      <c r="BM221" s="24" t="s">
        <v>723</v>
      </c>
    </row>
    <row r="222" spans="2:65" s="10" customFormat="1" ht="29.85" customHeight="1">
      <c r="B222" s="176"/>
      <c r="C222" s="177"/>
      <c r="D222" s="178" t="s">
        <v>76</v>
      </c>
      <c r="E222" s="190" t="s">
        <v>219</v>
      </c>
      <c r="F222" s="190" t="s">
        <v>253</v>
      </c>
      <c r="G222" s="177"/>
      <c r="H222" s="177"/>
      <c r="I222" s="180"/>
      <c r="J222" s="191">
        <f>BK222</f>
        <v>0</v>
      </c>
      <c r="K222" s="177"/>
      <c r="L222" s="182"/>
      <c r="M222" s="183"/>
      <c r="N222" s="184"/>
      <c r="O222" s="184"/>
      <c r="P222" s="185">
        <f>SUM(P223:P228)</f>
        <v>0</v>
      </c>
      <c r="Q222" s="184"/>
      <c r="R222" s="185">
        <f>SUM(R223:R228)</f>
        <v>1.2732600000000001</v>
      </c>
      <c r="S222" s="184"/>
      <c r="T222" s="186">
        <f>SUM(T223:T228)</f>
        <v>0</v>
      </c>
      <c r="AR222" s="187" t="s">
        <v>85</v>
      </c>
      <c r="AT222" s="188" t="s">
        <v>76</v>
      </c>
      <c r="AU222" s="188" t="s">
        <v>85</v>
      </c>
      <c r="AY222" s="187" t="s">
        <v>187</v>
      </c>
      <c r="BK222" s="189">
        <f>SUM(BK223:BK228)</f>
        <v>0</v>
      </c>
    </row>
    <row r="223" spans="2:65" s="1" customFormat="1" ht="16.5" customHeight="1">
      <c r="B223" s="41"/>
      <c r="C223" s="192" t="s">
        <v>724</v>
      </c>
      <c r="D223" s="192" t="s">
        <v>189</v>
      </c>
      <c r="E223" s="193" t="s">
        <v>725</v>
      </c>
      <c r="F223" s="194" t="s">
        <v>726</v>
      </c>
      <c r="G223" s="195" t="s">
        <v>192</v>
      </c>
      <c r="H223" s="196">
        <v>1</v>
      </c>
      <c r="I223" s="197"/>
      <c r="J223" s="198">
        <f t="shared" ref="J223:J228" si="30">ROUND(I223*H223,2)</f>
        <v>0</v>
      </c>
      <c r="K223" s="194" t="s">
        <v>193</v>
      </c>
      <c r="L223" s="61"/>
      <c r="M223" s="199" t="s">
        <v>21</v>
      </c>
      <c r="N223" s="200" t="s">
        <v>48</v>
      </c>
      <c r="O223" s="42"/>
      <c r="P223" s="201">
        <f t="shared" ref="P223:P228" si="31">O223*H223</f>
        <v>0</v>
      </c>
      <c r="Q223" s="201">
        <v>0.42368</v>
      </c>
      <c r="R223" s="201">
        <f t="shared" ref="R223:R228" si="32">Q223*H223</f>
        <v>0.42368</v>
      </c>
      <c r="S223" s="201">
        <v>0</v>
      </c>
      <c r="T223" s="202">
        <f t="shared" ref="T223:T228" si="33">S223*H223</f>
        <v>0</v>
      </c>
      <c r="AR223" s="24" t="s">
        <v>194</v>
      </c>
      <c r="AT223" s="24" t="s">
        <v>189</v>
      </c>
      <c r="AU223" s="24" t="s">
        <v>87</v>
      </c>
      <c r="AY223" s="24" t="s">
        <v>187</v>
      </c>
      <c r="BE223" s="203">
        <f t="shared" ref="BE223:BE228" si="34">IF(N223="základní",J223,0)</f>
        <v>0</v>
      </c>
      <c r="BF223" s="203">
        <f t="shared" ref="BF223:BF228" si="35">IF(N223="snížená",J223,0)</f>
        <v>0</v>
      </c>
      <c r="BG223" s="203">
        <f t="shared" ref="BG223:BG228" si="36">IF(N223="zákl. přenesená",J223,0)</f>
        <v>0</v>
      </c>
      <c r="BH223" s="203">
        <f t="shared" ref="BH223:BH228" si="37">IF(N223="sníž. přenesená",J223,0)</f>
        <v>0</v>
      </c>
      <c r="BI223" s="203">
        <f t="shared" ref="BI223:BI228" si="38">IF(N223="nulová",J223,0)</f>
        <v>0</v>
      </c>
      <c r="BJ223" s="24" t="s">
        <v>85</v>
      </c>
      <c r="BK223" s="203">
        <f t="shared" ref="BK223:BK228" si="39">ROUND(I223*H223,2)</f>
        <v>0</v>
      </c>
      <c r="BL223" s="24" t="s">
        <v>194</v>
      </c>
      <c r="BM223" s="24" t="s">
        <v>727</v>
      </c>
    </row>
    <row r="224" spans="2:65" s="1" customFormat="1" ht="16.5" customHeight="1">
      <c r="B224" s="41"/>
      <c r="C224" s="220" t="s">
        <v>728</v>
      </c>
      <c r="D224" s="220" t="s">
        <v>511</v>
      </c>
      <c r="E224" s="221" t="s">
        <v>729</v>
      </c>
      <c r="F224" s="222" t="s">
        <v>730</v>
      </c>
      <c r="G224" s="223" t="s">
        <v>192</v>
      </c>
      <c r="H224" s="224">
        <v>1</v>
      </c>
      <c r="I224" s="225"/>
      <c r="J224" s="226">
        <f t="shared" si="30"/>
        <v>0</v>
      </c>
      <c r="K224" s="222" t="s">
        <v>193</v>
      </c>
      <c r="L224" s="227"/>
      <c r="M224" s="228" t="s">
        <v>21</v>
      </c>
      <c r="N224" s="229" t="s">
        <v>48</v>
      </c>
      <c r="O224" s="42"/>
      <c r="P224" s="201">
        <f t="shared" si="31"/>
        <v>0</v>
      </c>
      <c r="Q224" s="201">
        <v>5.0599999999999999E-2</v>
      </c>
      <c r="R224" s="201">
        <f t="shared" si="32"/>
        <v>5.0599999999999999E-2</v>
      </c>
      <c r="S224" s="201">
        <v>0</v>
      </c>
      <c r="T224" s="202">
        <f t="shared" si="33"/>
        <v>0</v>
      </c>
      <c r="AR224" s="24" t="s">
        <v>219</v>
      </c>
      <c r="AT224" s="24" t="s">
        <v>511</v>
      </c>
      <c r="AU224" s="24" t="s">
        <v>87</v>
      </c>
      <c r="AY224" s="24" t="s">
        <v>187</v>
      </c>
      <c r="BE224" s="203">
        <f t="shared" si="34"/>
        <v>0</v>
      </c>
      <c r="BF224" s="203">
        <f t="shared" si="35"/>
        <v>0</v>
      </c>
      <c r="BG224" s="203">
        <f t="shared" si="36"/>
        <v>0</v>
      </c>
      <c r="BH224" s="203">
        <f t="shared" si="37"/>
        <v>0</v>
      </c>
      <c r="BI224" s="203">
        <f t="shared" si="38"/>
        <v>0</v>
      </c>
      <c r="BJ224" s="24" t="s">
        <v>85</v>
      </c>
      <c r="BK224" s="203">
        <f t="shared" si="39"/>
        <v>0</v>
      </c>
      <c r="BL224" s="24" t="s">
        <v>194</v>
      </c>
      <c r="BM224" s="24" t="s">
        <v>731</v>
      </c>
    </row>
    <row r="225" spans="2:65" s="1" customFormat="1" ht="16.5" customHeight="1">
      <c r="B225" s="41"/>
      <c r="C225" s="192" t="s">
        <v>732</v>
      </c>
      <c r="D225" s="192" t="s">
        <v>189</v>
      </c>
      <c r="E225" s="193" t="s">
        <v>733</v>
      </c>
      <c r="F225" s="194" t="s">
        <v>734</v>
      </c>
      <c r="G225" s="195" t="s">
        <v>192</v>
      </c>
      <c r="H225" s="196">
        <v>1</v>
      </c>
      <c r="I225" s="197"/>
      <c r="J225" s="198">
        <f t="shared" si="30"/>
        <v>0</v>
      </c>
      <c r="K225" s="194" t="s">
        <v>193</v>
      </c>
      <c r="L225" s="61"/>
      <c r="M225" s="199" t="s">
        <v>21</v>
      </c>
      <c r="N225" s="200" t="s">
        <v>48</v>
      </c>
      <c r="O225" s="42"/>
      <c r="P225" s="201">
        <f t="shared" si="31"/>
        <v>0</v>
      </c>
      <c r="Q225" s="201">
        <v>0.42080000000000001</v>
      </c>
      <c r="R225" s="201">
        <f t="shared" si="32"/>
        <v>0.42080000000000001</v>
      </c>
      <c r="S225" s="201">
        <v>0</v>
      </c>
      <c r="T225" s="202">
        <f t="shared" si="33"/>
        <v>0</v>
      </c>
      <c r="AR225" s="24" t="s">
        <v>194</v>
      </c>
      <c r="AT225" s="24" t="s">
        <v>189</v>
      </c>
      <c r="AU225" s="24" t="s">
        <v>87</v>
      </c>
      <c r="AY225" s="24" t="s">
        <v>187</v>
      </c>
      <c r="BE225" s="203">
        <f t="shared" si="34"/>
        <v>0</v>
      </c>
      <c r="BF225" s="203">
        <f t="shared" si="35"/>
        <v>0</v>
      </c>
      <c r="BG225" s="203">
        <f t="shared" si="36"/>
        <v>0</v>
      </c>
      <c r="BH225" s="203">
        <f t="shared" si="37"/>
        <v>0</v>
      </c>
      <c r="BI225" s="203">
        <f t="shared" si="38"/>
        <v>0</v>
      </c>
      <c r="BJ225" s="24" t="s">
        <v>85</v>
      </c>
      <c r="BK225" s="203">
        <f t="shared" si="39"/>
        <v>0</v>
      </c>
      <c r="BL225" s="24" t="s">
        <v>194</v>
      </c>
      <c r="BM225" s="24" t="s">
        <v>735</v>
      </c>
    </row>
    <row r="226" spans="2:65" s="1" customFormat="1" ht="25.5" customHeight="1">
      <c r="B226" s="41"/>
      <c r="C226" s="220" t="s">
        <v>736</v>
      </c>
      <c r="D226" s="220" t="s">
        <v>511</v>
      </c>
      <c r="E226" s="221" t="s">
        <v>737</v>
      </c>
      <c r="F226" s="222" t="s">
        <v>738</v>
      </c>
      <c r="G226" s="223" t="s">
        <v>192</v>
      </c>
      <c r="H226" s="224">
        <v>1</v>
      </c>
      <c r="I226" s="225"/>
      <c r="J226" s="226">
        <f t="shared" si="30"/>
        <v>0</v>
      </c>
      <c r="K226" s="222" t="s">
        <v>193</v>
      </c>
      <c r="L226" s="227"/>
      <c r="M226" s="228" t="s">
        <v>21</v>
      </c>
      <c r="N226" s="229" t="s">
        <v>48</v>
      </c>
      <c r="O226" s="42"/>
      <c r="P226" s="201">
        <f t="shared" si="31"/>
        <v>0</v>
      </c>
      <c r="Q226" s="201">
        <v>5.3800000000000001E-2</v>
      </c>
      <c r="R226" s="201">
        <f t="shared" si="32"/>
        <v>5.3800000000000001E-2</v>
      </c>
      <c r="S226" s="201">
        <v>0</v>
      </c>
      <c r="T226" s="202">
        <f t="shared" si="33"/>
        <v>0</v>
      </c>
      <c r="AR226" s="24" t="s">
        <v>219</v>
      </c>
      <c r="AT226" s="24" t="s">
        <v>511</v>
      </c>
      <c r="AU226" s="24" t="s">
        <v>87</v>
      </c>
      <c r="AY226" s="24" t="s">
        <v>187</v>
      </c>
      <c r="BE226" s="203">
        <f t="shared" si="34"/>
        <v>0</v>
      </c>
      <c r="BF226" s="203">
        <f t="shared" si="35"/>
        <v>0</v>
      </c>
      <c r="BG226" s="203">
        <f t="shared" si="36"/>
        <v>0</v>
      </c>
      <c r="BH226" s="203">
        <f t="shared" si="37"/>
        <v>0</v>
      </c>
      <c r="BI226" s="203">
        <f t="shared" si="38"/>
        <v>0</v>
      </c>
      <c r="BJ226" s="24" t="s">
        <v>85</v>
      </c>
      <c r="BK226" s="203">
        <f t="shared" si="39"/>
        <v>0</v>
      </c>
      <c r="BL226" s="24" t="s">
        <v>194</v>
      </c>
      <c r="BM226" s="24" t="s">
        <v>739</v>
      </c>
    </row>
    <row r="227" spans="2:65" s="1" customFormat="1" ht="25.5" customHeight="1">
      <c r="B227" s="41"/>
      <c r="C227" s="192" t="s">
        <v>740</v>
      </c>
      <c r="D227" s="192" t="s">
        <v>189</v>
      </c>
      <c r="E227" s="193" t="s">
        <v>741</v>
      </c>
      <c r="F227" s="194" t="s">
        <v>742</v>
      </c>
      <c r="G227" s="195" t="s">
        <v>192</v>
      </c>
      <c r="H227" s="196">
        <v>1</v>
      </c>
      <c r="I227" s="197"/>
      <c r="J227" s="198">
        <f t="shared" si="30"/>
        <v>0</v>
      </c>
      <c r="K227" s="194" t="s">
        <v>193</v>
      </c>
      <c r="L227" s="61"/>
      <c r="M227" s="199" t="s">
        <v>21</v>
      </c>
      <c r="N227" s="200" t="s">
        <v>48</v>
      </c>
      <c r="O227" s="42"/>
      <c r="P227" s="201">
        <f t="shared" si="31"/>
        <v>0</v>
      </c>
      <c r="Q227" s="201">
        <v>0.31108000000000002</v>
      </c>
      <c r="R227" s="201">
        <f t="shared" si="32"/>
        <v>0.31108000000000002</v>
      </c>
      <c r="S227" s="201">
        <v>0</v>
      </c>
      <c r="T227" s="202">
        <f t="shared" si="33"/>
        <v>0</v>
      </c>
      <c r="AR227" s="24" t="s">
        <v>194</v>
      </c>
      <c r="AT227" s="24" t="s">
        <v>189</v>
      </c>
      <c r="AU227" s="24" t="s">
        <v>87</v>
      </c>
      <c r="AY227" s="24" t="s">
        <v>187</v>
      </c>
      <c r="BE227" s="203">
        <f t="shared" si="34"/>
        <v>0</v>
      </c>
      <c r="BF227" s="203">
        <f t="shared" si="35"/>
        <v>0</v>
      </c>
      <c r="BG227" s="203">
        <f t="shared" si="36"/>
        <v>0</v>
      </c>
      <c r="BH227" s="203">
        <f t="shared" si="37"/>
        <v>0</v>
      </c>
      <c r="BI227" s="203">
        <f t="shared" si="38"/>
        <v>0</v>
      </c>
      <c r="BJ227" s="24" t="s">
        <v>85</v>
      </c>
      <c r="BK227" s="203">
        <f t="shared" si="39"/>
        <v>0</v>
      </c>
      <c r="BL227" s="24" t="s">
        <v>194</v>
      </c>
      <c r="BM227" s="24" t="s">
        <v>743</v>
      </c>
    </row>
    <row r="228" spans="2:65" s="1" customFormat="1" ht="25.5" customHeight="1">
      <c r="B228" s="41"/>
      <c r="C228" s="220" t="s">
        <v>744</v>
      </c>
      <c r="D228" s="220" t="s">
        <v>511</v>
      </c>
      <c r="E228" s="221" t="s">
        <v>745</v>
      </c>
      <c r="F228" s="222" t="s">
        <v>746</v>
      </c>
      <c r="G228" s="223" t="s">
        <v>192</v>
      </c>
      <c r="H228" s="224">
        <v>1</v>
      </c>
      <c r="I228" s="225"/>
      <c r="J228" s="226">
        <f t="shared" si="30"/>
        <v>0</v>
      </c>
      <c r="K228" s="222" t="s">
        <v>193</v>
      </c>
      <c r="L228" s="227"/>
      <c r="M228" s="228" t="s">
        <v>21</v>
      </c>
      <c r="N228" s="229" t="s">
        <v>48</v>
      </c>
      <c r="O228" s="42"/>
      <c r="P228" s="201">
        <f t="shared" si="31"/>
        <v>0</v>
      </c>
      <c r="Q228" s="201">
        <v>1.3299999999999999E-2</v>
      </c>
      <c r="R228" s="201">
        <f t="shared" si="32"/>
        <v>1.3299999999999999E-2</v>
      </c>
      <c r="S228" s="201">
        <v>0</v>
      </c>
      <c r="T228" s="202">
        <f t="shared" si="33"/>
        <v>0</v>
      </c>
      <c r="AR228" s="24" t="s">
        <v>219</v>
      </c>
      <c r="AT228" s="24" t="s">
        <v>511</v>
      </c>
      <c r="AU228" s="24" t="s">
        <v>87</v>
      </c>
      <c r="AY228" s="24" t="s">
        <v>187</v>
      </c>
      <c r="BE228" s="203">
        <f t="shared" si="34"/>
        <v>0</v>
      </c>
      <c r="BF228" s="203">
        <f t="shared" si="35"/>
        <v>0</v>
      </c>
      <c r="BG228" s="203">
        <f t="shared" si="36"/>
        <v>0</v>
      </c>
      <c r="BH228" s="203">
        <f t="shared" si="37"/>
        <v>0</v>
      </c>
      <c r="BI228" s="203">
        <f t="shared" si="38"/>
        <v>0</v>
      </c>
      <c r="BJ228" s="24" t="s">
        <v>85</v>
      </c>
      <c r="BK228" s="203">
        <f t="shared" si="39"/>
        <v>0</v>
      </c>
      <c r="BL228" s="24" t="s">
        <v>194</v>
      </c>
      <c r="BM228" s="24" t="s">
        <v>747</v>
      </c>
    </row>
    <row r="229" spans="2:65" s="10" customFormat="1" ht="29.85" customHeight="1">
      <c r="B229" s="176"/>
      <c r="C229" s="177"/>
      <c r="D229" s="178" t="s">
        <v>76</v>
      </c>
      <c r="E229" s="190" t="s">
        <v>225</v>
      </c>
      <c r="F229" s="190" t="s">
        <v>258</v>
      </c>
      <c r="G229" s="177"/>
      <c r="H229" s="177"/>
      <c r="I229" s="180"/>
      <c r="J229" s="191">
        <f>BK229</f>
        <v>0</v>
      </c>
      <c r="K229" s="177"/>
      <c r="L229" s="182"/>
      <c r="M229" s="183"/>
      <c r="N229" s="184"/>
      <c r="O229" s="184"/>
      <c r="P229" s="185">
        <f>SUM(P230:P249)</f>
        <v>0</v>
      </c>
      <c r="Q229" s="184"/>
      <c r="R229" s="185">
        <f>SUM(R230:R249)</f>
        <v>273.56616539999999</v>
      </c>
      <c r="S229" s="184"/>
      <c r="T229" s="186">
        <f>SUM(T230:T249)</f>
        <v>0</v>
      </c>
      <c r="AR229" s="187" t="s">
        <v>85</v>
      </c>
      <c r="AT229" s="188" t="s">
        <v>76</v>
      </c>
      <c r="AU229" s="188" t="s">
        <v>85</v>
      </c>
      <c r="AY229" s="187" t="s">
        <v>187</v>
      </c>
      <c r="BK229" s="189">
        <f>SUM(BK230:BK249)</f>
        <v>0</v>
      </c>
    </row>
    <row r="230" spans="2:65" s="1" customFormat="1" ht="25.5" customHeight="1">
      <c r="B230" s="41"/>
      <c r="C230" s="192" t="s">
        <v>748</v>
      </c>
      <c r="D230" s="192" t="s">
        <v>189</v>
      </c>
      <c r="E230" s="193" t="s">
        <v>749</v>
      </c>
      <c r="F230" s="194" t="s">
        <v>750</v>
      </c>
      <c r="G230" s="195" t="s">
        <v>293</v>
      </c>
      <c r="H230" s="196">
        <v>182</v>
      </c>
      <c r="I230" s="197"/>
      <c r="J230" s="198">
        <f>ROUND(I230*H230,2)</f>
        <v>0</v>
      </c>
      <c r="K230" s="194" t="s">
        <v>193</v>
      </c>
      <c r="L230" s="61"/>
      <c r="M230" s="199" t="s">
        <v>21</v>
      </c>
      <c r="N230" s="200" t="s">
        <v>48</v>
      </c>
      <c r="O230" s="42"/>
      <c r="P230" s="201">
        <f>O230*H230</f>
        <v>0</v>
      </c>
      <c r="Q230" s="201">
        <v>0.16849</v>
      </c>
      <c r="R230" s="201">
        <f>Q230*H230</f>
        <v>30.665179999999999</v>
      </c>
      <c r="S230" s="201">
        <v>0</v>
      </c>
      <c r="T230" s="202">
        <f>S230*H230</f>
        <v>0</v>
      </c>
      <c r="AR230" s="24" t="s">
        <v>194</v>
      </c>
      <c r="AT230" s="24" t="s">
        <v>189</v>
      </c>
      <c r="AU230" s="24" t="s">
        <v>87</v>
      </c>
      <c r="AY230" s="24" t="s">
        <v>187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85</v>
      </c>
      <c r="BK230" s="203">
        <f>ROUND(I230*H230,2)</f>
        <v>0</v>
      </c>
      <c r="BL230" s="24" t="s">
        <v>194</v>
      </c>
      <c r="BM230" s="24" t="s">
        <v>751</v>
      </c>
    </row>
    <row r="231" spans="2:65" s="1" customFormat="1" ht="16.5" customHeight="1">
      <c r="B231" s="41"/>
      <c r="C231" s="220" t="s">
        <v>752</v>
      </c>
      <c r="D231" s="220" t="s">
        <v>511</v>
      </c>
      <c r="E231" s="221" t="s">
        <v>753</v>
      </c>
      <c r="F231" s="222" t="s">
        <v>754</v>
      </c>
      <c r="G231" s="223" t="s">
        <v>293</v>
      </c>
      <c r="H231" s="224">
        <v>86.5</v>
      </c>
      <c r="I231" s="225"/>
      <c r="J231" s="226">
        <f>ROUND(I231*H231,2)</f>
        <v>0</v>
      </c>
      <c r="K231" s="222" t="s">
        <v>193</v>
      </c>
      <c r="L231" s="227"/>
      <c r="M231" s="228" t="s">
        <v>21</v>
      </c>
      <c r="N231" s="229" t="s">
        <v>48</v>
      </c>
      <c r="O231" s="42"/>
      <c r="P231" s="201">
        <f>O231*H231</f>
        <v>0</v>
      </c>
      <c r="Q231" s="201">
        <v>0.125</v>
      </c>
      <c r="R231" s="201">
        <f>Q231*H231</f>
        <v>10.8125</v>
      </c>
      <c r="S231" s="201">
        <v>0</v>
      </c>
      <c r="T231" s="202">
        <f>S231*H231</f>
        <v>0</v>
      </c>
      <c r="AR231" s="24" t="s">
        <v>219</v>
      </c>
      <c r="AT231" s="24" t="s">
        <v>511</v>
      </c>
      <c r="AU231" s="24" t="s">
        <v>87</v>
      </c>
      <c r="AY231" s="24" t="s">
        <v>187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85</v>
      </c>
      <c r="BK231" s="203">
        <f>ROUND(I231*H231,2)</f>
        <v>0</v>
      </c>
      <c r="BL231" s="24" t="s">
        <v>194</v>
      </c>
      <c r="BM231" s="24" t="s">
        <v>755</v>
      </c>
    </row>
    <row r="232" spans="2:65" s="11" customFormat="1" ht="13.5">
      <c r="B232" s="204"/>
      <c r="C232" s="205"/>
      <c r="D232" s="206" t="s">
        <v>223</v>
      </c>
      <c r="E232" s="207" t="s">
        <v>21</v>
      </c>
      <c r="F232" s="208" t="s">
        <v>756</v>
      </c>
      <c r="G232" s="205"/>
      <c r="H232" s="209">
        <v>86.5</v>
      </c>
      <c r="I232" s="210"/>
      <c r="J232" s="205"/>
      <c r="K232" s="205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223</v>
      </c>
      <c r="AU232" s="215" t="s">
        <v>87</v>
      </c>
      <c r="AV232" s="11" t="s">
        <v>87</v>
      </c>
      <c r="AW232" s="11" t="s">
        <v>40</v>
      </c>
      <c r="AX232" s="11" t="s">
        <v>85</v>
      </c>
      <c r="AY232" s="215" t="s">
        <v>187</v>
      </c>
    </row>
    <row r="233" spans="2:65" s="1" customFormat="1" ht="25.5" customHeight="1">
      <c r="B233" s="41"/>
      <c r="C233" s="192" t="s">
        <v>757</v>
      </c>
      <c r="D233" s="192" t="s">
        <v>189</v>
      </c>
      <c r="E233" s="193" t="s">
        <v>758</v>
      </c>
      <c r="F233" s="194" t="s">
        <v>759</v>
      </c>
      <c r="G233" s="195" t="s">
        <v>293</v>
      </c>
      <c r="H233" s="196">
        <v>500.62</v>
      </c>
      <c r="I233" s="197"/>
      <c r="J233" s="198">
        <f t="shared" ref="J233:J239" si="40">ROUND(I233*H233,2)</f>
        <v>0</v>
      </c>
      <c r="K233" s="194" t="s">
        <v>193</v>
      </c>
      <c r="L233" s="61"/>
      <c r="M233" s="199" t="s">
        <v>21</v>
      </c>
      <c r="N233" s="200" t="s">
        <v>48</v>
      </c>
      <c r="O233" s="42"/>
      <c r="P233" s="201">
        <f t="shared" ref="P233:P239" si="41">O233*H233</f>
        <v>0</v>
      </c>
      <c r="Q233" s="201">
        <v>0.14066999999999999</v>
      </c>
      <c r="R233" s="201">
        <f t="shared" ref="R233:R239" si="42">Q233*H233</f>
        <v>70.422215399999999</v>
      </c>
      <c r="S233" s="201">
        <v>0</v>
      </c>
      <c r="T233" s="202">
        <f t="shared" ref="T233:T239" si="43">S233*H233</f>
        <v>0</v>
      </c>
      <c r="AR233" s="24" t="s">
        <v>194</v>
      </c>
      <c r="AT233" s="24" t="s">
        <v>189</v>
      </c>
      <c r="AU233" s="24" t="s">
        <v>87</v>
      </c>
      <c r="AY233" s="24" t="s">
        <v>187</v>
      </c>
      <c r="BE233" s="203">
        <f t="shared" ref="BE233:BE239" si="44">IF(N233="základní",J233,0)</f>
        <v>0</v>
      </c>
      <c r="BF233" s="203">
        <f t="shared" ref="BF233:BF239" si="45">IF(N233="snížená",J233,0)</f>
        <v>0</v>
      </c>
      <c r="BG233" s="203">
        <f t="shared" ref="BG233:BG239" si="46">IF(N233="zákl. přenesená",J233,0)</f>
        <v>0</v>
      </c>
      <c r="BH233" s="203">
        <f t="shared" ref="BH233:BH239" si="47">IF(N233="sníž. přenesená",J233,0)</f>
        <v>0</v>
      </c>
      <c r="BI233" s="203">
        <f t="shared" ref="BI233:BI239" si="48">IF(N233="nulová",J233,0)</f>
        <v>0</v>
      </c>
      <c r="BJ233" s="24" t="s">
        <v>85</v>
      </c>
      <c r="BK233" s="203">
        <f t="shared" ref="BK233:BK239" si="49">ROUND(I233*H233,2)</f>
        <v>0</v>
      </c>
      <c r="BL233" s="24" t="s">
        <v>194</v>
      </c>
      <c r="BM233" s="24" t="s">
        <v>760</v>
      </c>
    </row>
    <row r="234" spans="2:65" s="1" customFormat="1" ht="16.5" customHeight="1">
      <c r="B234" s="41"/>
      <c r="C234" s="220" t="s">
        <v>761</v>
      </c>
      <c r="D234" s="220" t="s">
        <v>511</v>
      </c>
      <c r="E234" s="221" t="s">
        <v>762</v>
      </c>
      <c r="F234" s="222" t="s">
        <v>763</v>
      </c>
      <c r="G234" s="223" t="s">
        <v>293</v>
      </c>
      <c r="H234" s="224">
        <v>492</v>
      </c>
      <c r="I234" s="225"/>
      <c r="J234" s="226">
        <f t="shared" si="40"/>
        <v>0</v>
      </c>
      <c r="K234" s="222" t="s">
        <v>193</v>
      </c>
      <c r="L234" s="227"/>
      <c r="M234" s="228" t="s">
        <v>21</v>
      </c>
      <c r="N234" s="229" t="s">
        <v>48</v>
      </c>
      <c r="O234" s="42"/>
      <c r="P234" s="201">
        <f t="shared" si="41"/>
        <v>0</v>
      </c>
      <c r="Q234" s="201">
        <v>0.104</v>
      </c>
      <c r="R234" s="201">
        <f t="shared" si="42"/>
        <v>51.167999999999999</v>
      </c>
      <c r="S234" s="201">
        <v>0</v>
      </c>
      <c r="T234" s="202">
        <f t="shared" si="43"/>
        <v>0</v>
      </c>
      <c r="AR234" s="24" t="s">
        <v>219</v>
      </c>
      <c r="AT234" s="24" t="s">
        <v>511</v>
      </c>
      <c r="AU234" s="24" t="s">
        <v>87</v>
      </c>
      <c r="AY234" s="24" t="s">
        <v>187</v>
      </c>
      <c r="BE234" s="203">
        <f t="shared" si="44"/>
        <v>0</v>
      </c>
      <c r="BF234" s="203">
        <f t="shared" si="45"/>
        <v>0</v>
      </c>
      <c r="BG234" s="203">
        <f t="shared" si="46"/>
        <v>0</v>
      </c>
      <c r="BH234" s="203">
        <f t="shared" si="47"/>
        <v>0</v>
      </c>
      <c r="BI234" s="203">
        <f t="shared" si="48"/>
        <v>0</v>
      </c>
      <c r="BJ234" s="24" t="s">
        <v>85</v>
      </c>
      <c r="BK234" s="203">
        <f t="shared" si="49"/>
        <v>0</v>
      </c>
      <c r="BL234" s="24" t="s">
        <v>194</v>
      </c>
      <c r="BM234" s="24" t="s">
        <v>764</v>
      </c>
    </row>
    <row r="235" spans="2:65" s="1" customFormat="1" ht="16.5" customHeight="1">
      <c r="B235" s="41"/>
      <c r="C235" s="220" t="s">
        <v>765</v>
      </c>
      <c r="D235" s="220" t="s">
        <v>511</v>
      </c>
      <c r="E235" s="221" t="s">
        <v>766</v>
      </c>
      <c r="F235" s="222" t="s">
        <v>767</v>
      </c>
      <c r="G235" s="223" t="s">
        <v>293</v>
      </c>
      <c r="H235" s="224">
        <v>3.17</v>
      </c>
      <c r="I235" s="225"/>
      <c r="J235" s="226">
        <f t="shared" si="40"/>
        <v>0</v>
      </c>
      <c r="K235" s="222" t="s">
        <v>193</v>
      </c>
      <c r="L235" s="227"/>
      <c r="M235" s="228" t="s">
        <v>21</v>
      </c>
      <c r="N235" s="229" t="s">
        <v>48</v>
      </c>
      <c r="O235" s="42"/>
      <c r="P235" s="201">
        <f t="shared" si="41"/>
        <v>0</v>
      </c>
      <c r="Q235" s="201">
        <v>0.104</v>
      </c>
      <c r="R235" s="201">
        <f t="shared" si="42"/>
        <v>0.32967999999999997</v>
      </c>
      <c r="S235" s="201">
        <v>0</v>
      </c>
      <c r="T235" s="202">
        <f t="shared" si="43"/>
        <v>0</v>
      </c>
      <c r="AR235" s="24" t="s">
        <v>219</v>
      </c>
      <c r="AT235" s="24" t="s">
        <v>511</v>
      </c>
      <c r="AU235" s="24" t="s">
        <v>87</v>
      </c>
      <c r="AY235" s="24" t="s">
        <v>187</v>
      </c>
      <c r="BE235" s="203">
        <f t="shared" si="44"/>
        <v>0</v>
      </c>
      <c r="BF235" s="203">
        <f t="shared" si="45"/>
        <v>0</v>
      </c>
      <c r="BG235" s="203">
        <f t="shared" si="46"/>
        <v>0</v>
      </c>
      <c r="BH235" s="203">
        <f t="shared" si="47"/>
        <v>0</v>
      </c>
      <c r="BI235" s="203">
        <f t="shared" si="48"/>
        <v>0</v>
      </c>
      <c r="BJ235" s="24" t="s">
        <v>85</v>
      </c>
      <c r="BK235" s="203">
        <f t="shared" si="49"/>
        <v>0</v>
      </c>
      <c r="BL235" s="24" t="s">
        <v>194</v>
      </c>
      <c r="BM235" s="24" t="s">
        <v>768</v>
      </c>
    </row>
    <row r="236" spans="2:65" s="1" customFormat="1" ht="16.5" customHeight="1">
      <c r="B236" s="41"/>
      <c r="C236" s="220" t="s">
        <v>769</v>
      </c>
      <c r="D236" s="220" t="s">
        <v>511</v>
      </c>
      <c r="E236" s="221" t="s">
        <v>770</v>
      </c>
      <c r="F236" s="222" t="s">
        <v>771</v>
      </c>
      <c r="G236" s="223" t="s">
        <v>293</v>
      </c>
      <c r="H236" s="224">
        <v>0.79</v>
      </c>
      <c r="I236" s="225"/>
      <c r="J236" s="226">
        <f t="shared" si="40"/>
        <v>0</v>
      </c>
      <c r="K236" s="222" t="s">
        <v>193</v>
      </c>
      <c r="L236" s="227"/>
      <c r="M236" s="228" t="s">
        <v>21</v>
      </c>
      <c r="N236" s="229" t="s">
        <v>48</v>
      </c>
      <c r="O236" s="42"/>
      <c r="P236" s="201">
        <f t="shared" si="41"/>
        <v>0</v>
      </c>
      <c r="Q236" s="201">
        <v>0.104</v>
      </c>
      <c r="R236" s="201">
        <f t="shared" si="42"/>
        <v>8.2159999999999997E-2</v>
      </c>
      <c r="S236" s="201">
        <v>0</v>
      </c>
      <c r="T236" s="202">
        <f t="shared" si="43"/>
        <v>0</v>
      </c>
      <c r="AR236" s="24" t="s">
        <v>219</v>
      </c>
      <c r="AT236" s="24" t="s">
        <v>511</v>
      </c>
      <c r="AU236" s="24" t="s">
        <v>87</v>
      </c>
      <c r="AY236" s="24" t="s">
        <v>187</v>
      </c>
      <c r="BE236" s="203">
        <f t="shared" si="44"/>
        <v>0</v>
      </c>
      <c r="BF236" s="203">
        <f t="shared" si="45"/>
        <v>0</v>
      </c>
      <c r="BG236" s="203">
        <f t="shared" si="46"/>
        <v>0</v>
      </c>
      <c r="BH236" s="203">
        <f t="shared" si="47"/>
        <v>0</v>
      </c>
      <c r="BI236" s="203">
        <f t="shared" si="48"/>
        <v>0</v>
      </c>
      <c r="BJ236" s="24" t="s">
        <v>85</v>
      </c>
      <c r="BK236" s="203">
        <f t="shared" si="49"/>
        <v>0</v>
      </c>
      <c r="BL236" s="24" t="s">
        <v>194</v>
      </c>
      <c r="BM236" s="24" t="s">
        <v>772</v>
      </c>
    </row>
    <row r="237" spans="2:65" s="1" customFormat="1" ht="16.5" customHeight="1">
      <c r="B237" s="41"/>
      <c r="C237" s="220" t="s">
        <v>773</v>
      </c>
      <c r="D237" s="220" t="s">
        <v>511</v>
      </c>
      <c r="E237" s="221" t="s">
        <v>774</v>
      </c>
      <c r="F237" s="222" t="s">
        <v>775</v>
      </c>
      <c r="G237" s="223" t="s">
        <v>293</v>
      </c>
      <c r="H237" s="224">
        <v>2.33</v>
      </c>
      <c r="I237" s="225"/>
      <c r="J237" s="226">
        <f t="shared" si="40"/>
        <v>0</v>
      </c>
      <c r="K237" s="222" t="s">
        <v>193</v>
      </c>
      <c r="L237" s="227"/>
      <c r="M237" s="228" t="s">
        <v>21</v>
      </c>
      <c r="N237" s="229" t="s">
        <v>48</v>
      </c>
      <c r="O237" s="42"/>
      <c r="P237" s="201">
        <f t="shared" si="41"/>
        <v>0</v>
      </c>
      <c r="Q237" s="201">
        <v>0.104</v>
      </c>
      <c r="R237" s="201">
        <f t="shared" si="42"/>
        <v>0.24232000000000001</v>
      </c>
      <c r="S237" s="201">
        <v>0</v>
      </c>
      <c r="T237" s="202">
        <f t="shared" si="43"/>
        <v>0</v>
      </c>
      <c r="AR237" s="24" t="s">
        <v>219</v>
      </c>
      <c r="AT237" s="24" t="s">
        <v>511</v>
      </c>
      <c r="AU237" s="24" t="s">
        <v>87</v>
      </c>
      <c r="AY237" s="24" t="s">
        <v>187</v>
      </c>
      <c r="BE237" s="203">
        <f t="shared" si="44"/>
        <v>0</v>
      </c>
      <c r="BF237" s="203">
        <f t="shared" si="45"/>
        <v>0</v>
      </c>
      <c r="BG237" s="203">
        <f t="shared" si="46"/>
        <v>0</v>
      </c>
      <c r="BH237" s="203">
        <f t="shared" si="47"/>
        <v>0</v>
      </c>
      <c r="BI237" s="203">
        <f t="shared" si="48"/>
        <v>0</v>
      </c>
      <c r="BJ237" s="24" t="s">
        <v>85</v>
      </c>
      <c r="BK237" s="203">
        <f t="shared" si="49"/>
        <v>0</v>
      </c>
      <c r="BL237" s="24" t="s">
        <v>194</v>
      </c>
      <c r="BM237" s="24" t="s">
        <v>776</v>
      </c>
    </row>
    <row r="238" spans="2:65" s="1" customFormat="1" ht="16.5" customHeight="1">
      <c r="B238" s="41"/>
      <c r="C238" s="220" t="s">
        <v>777</v>
      </c>
      <c r="D238" s="220" t="s">
        <v>511</v>
      </c>
      <c r="E238" s="221" t="s">
        <v>778</v>
      </c>
      <c r="F238" s="222" t="s">
        <v>775</v>
      </c>
      <c r="G238" s="223" t="s">
        <v>293</v>
      </c>
      <c r="H238" s="224">
        <v>2.33</v>
      </c>
      <c r="I238" s="225"/>
      <c r="J238" s="226">
        <f t="shared" si="40"/>
        <v>0</v>
      </c>
      <c r="K238" s="222" t="s">
        <v>193</v>
      </c>
      <c r="L238" s="227"/>
      <c r="M238" s="228" t="s">
        <v>21</v>
      </c>
      <c r="N238" s="229" t="s">
        <v>48</v>
      </c>
      <c r="O238" s="42"/>
      <c r="P238" s="201">
        <f t="shared" si="41"/>
        <v>0</v>
      </c>
      <c r="Q238" s="201">
        <v>0.104</v>
      </c>
      <c r="R238" s="201">
        <f t="shared" si="42"/>
        <v>0.24232000000000001</v>
      </c>
      <c r="S238" s="201">
        <v>0</v>
      </c>
      <c r="T238" s="202">
        <f t="shared" si="43"/>
        <v>0</v>
      </c>
      <c r="AR238" s="24" t="s">
        <v>219</v>
      </c>
      <c r="AT238" s="24" t="s">
        <v>511</v>
      </c>
      <c r="AU238" s="24" t="s">
        <v>87</v>
      </c>
      <c r="AY238" s="24" t="s">
        <v>187</v>
      </c>
      <c r="BE238" s="203">
        <f t="shared" si="44"/>
        <v>0</v>
      </c>
      <c r="BF238" s="203">
        <f t="shared" si="45"/>
        <v>0</v>
      </c>
      <c r="BG238" s="203">
        <f t="shared" si="46"/>
        <v>0</v>
      </c>
      <c r="BH238" s="203">
        <f t="shared" si="47"/>
        <v>0</v>
      </c>
      <c r="BI238" s="203">
        <f t="shared" si="48"/>
        <v>0</v>
      </c>
      <c r="BJ238" s="24" t="s">
        <v>85</v>
      </c>
      <c r="BK238" s="203">
        <f t="shared" si="49"/>
        <v>0</v>
      </c>
      <c r="BL238" s="24" t="s">
        <v>194</v>
      </c>
      <c r="BM238" s="24" t="s">
        <v>779</v>
      </c>
    </row>
    <row r="239" spans="2:65" s="1" customFormat="1" ht="25.5" customHeight="1">
      <c r="B239" s="41"/>
      <c r="C239" s="192" t="s">
        <v>780</v>
      </c>
      <c r="D239" s="192" t="s">
        <v>189</v>
      </c>
      <c r="E239" s="193" t="s">
        <v>781</v>
      </c>
      <c r="F239" s="194" t="s">
        <v>782</v>
      </c>
      <c r="G239" s="195" t="s">
        <v>293</v>
      </c>
      <c r="H239" s="196">
        <v>470</v>
      </c>
      <c r="I239" s="197"/>
      <c r="J239" s="198">
        <f t="shared" si="40"/>
        <v>0</v>
      </c>
      <c r="K239" s="194" t="s">
        <v>193</v>
      </c>
      <c r="L239" s="61"/>
      <c r="M239" s="199" t="s">
        <v>21</v>
      </c>
      <c r="N239" s="200" t="s">
        <v>48</v>
      </c>
      <c r="O239" s="42"/>
      <c r="P239" s="201">
        <f t="shared" si="41"/>
        <v>0</v>
      </c>
      <c r="Q239" s="201">
        <v>0.10988000000000001</v>
      </c>
      <c r="R239" s="201">
        <f t="shared" si="42"/>
        <v>51.643599999999999</v>
      </c>
      <c r="S239" s="201">
        <v>0</v>
      </c>
      <c r="T239" s="202">
        <f t="shared" si="43"/>
        <v>0</v>
      </c>
      <c r="AR239" s="24" t="s">
        <v>194</v>
      </c>
      <c r="AT239" s="24" t="s">
        <v>189</v>
      </c>
      <c r="AU239" s="24" t="s">
        <v>87</v>
      </c>
      <c r="AY239" s="24" t="s">
        <v>187</v>
      </c>
      <c r="BE239" s="203">
        <f t="shared" si="44"/>
        <v>0</v>
      </c>
      <c r="BF239" s="203">
        <f t="shared" si="45"/>
        <v>0</v>
      </c>
      <c r="BG239" s="203">
        <f t="shared" si="46"/>
        <v>0</v>
      </c>
      <c r="BH239" s="203">
        <f t="shared" si="47"/>
        <v>0</v>
      </c>
      <c r="BI239" s="203">
        <f t="shared" si="48"/>
        <v>0</v>
      </c>
      <c r="BJ239" s="24" t="s">
        <v>85</v>
      </c>
      <c r="BK239" s="203">
        <f t="shared" si="49"/>
        <v>0</v>
      </c>
      <c r="BL239" s="24" t="s">
        <v>194</v>
      </c>
      <c r="BM239" s="24" t="s">
        <v>783</v>
      </c>
    </row>
    <row r="240" spans="2:65" s="11" customFormat="1" ht="13.5">
      <c r="B240" s="204"/>
      <c r="C240" s="205"/>
      <c r="D240" s="206" t="s">
        <v>223</v>
      </c>
      <c r="E240" s="207" t="s">
        <v>21</v>
      </c>
      <c r="F240" s="208" t="s">
        <v>784</v>
      </c>
      <c r="G240" s="205"/>
      <c r="H240" s="209">
        <v>470</v>
      </c>
      <c r="I240" s="210"/>
      <c r="J240" s="205"/>
      <c r="K240" s="205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223</v>
      </c>
      <c r="AU240" s="215" t="s">
        <v>87</v>
      </c>
      <c r="AV240" s="11" t="s">
        <v>87</v>
      </c>
      <c r="AW240" s="11" t="s">
        <v>40</v>
      </c>
      <c r="AX240" s="11" t="s">
        <v>85</v>
      </c>
      <c r="AY240" s="215" t="s">
        <v>187</v>
      </c>
    </row>
    <row r="241" spans="2:65" s="1" customFormat="1" ht="38.25" customHeight="1">
      <c r="B241" s="41"/>
      <c r="C241" s="220" t="s">
        <v>785</v>
      </c>
      <c r="D241" s="220" t="s">
        <v>511</v>
      </c>
      <c r="E241" s="221" t="s">
        <v>786</v>
      </c>
      <c r="F241" s="222" t="s">
        <v>787</v>
      </c>
      <c r="G241" s="223" t="s">
        <v>304</v>
      </c>
      <c r="H241" s="224">
        <v>14.784000000000001</v>
      </c>
      <c r="I241" s="225"/>
      <c r="J241" s="226">
        <f>ROUND(I241*H241,2)</f>
        <v>0</v>
      </c>
      <c r="K241" s="222" t="s">
        <v>193</v>
      </c>
      <c r="L241" s="227"/>
      <c r="M241" s="228" t="s">
        <v>21</v>
      </c>
      <c r="N241" s="229" t="s">
        <v>48</v>
      </c>
      <c r="O241" s="42"/>
      <c r="P241" s="201">
        <f>O241*H241</f>
        <v>0</v>
      </c>
      <c r="Q241" s="201">
        <v>1</v>
      </c>
      <c r="R241" s="201">
        <f>Q241*H241</f>
        <v>14.784000000000001</v>
      </c>
      <c r="S241" s="201">
        <v>0</v>
      </c>
      <c r="T241" s="202">
        <f>S241*H241</f>
        <v>0</v>
      </c>
      <c r="AR241" s="24" t="s">
        <v>219</v>
      </c>
      <c r="AT241" s="24" t="s">
        <v>511</v>
      </c>
      <c r="AU241" s="24" t="s">
        <v>87</v>
      </c>
      <c r="AY241" s="24" t="s">
        <v>187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85</v>
      </c>
      <c r="BK241" s="203">
        <f>ROUND(I241*H241,2)</f>
        <v>0</v>
      </c>
      <c r="BL241" s="24" t="s">
        <v>194</v>
      </c>
      <c r="BM241" s="24" t="s">
        <v>788</v>
      </c>
    </row>
    <row r="242" spans="2:65" s="11" customFormat="1" ht="13.5">
      <c r="B242" s="204"/>
      <c r="C242" s="205"/>
      <c r="D242" s="206" t="s">
        <v>223</v>
      </c>
      <c r="E242" s="207" t="s">
        <v>21</v>
      </c>
      <c r="F242" s="208" t="s">
        <v>789</v>
      </c>
      <c r="G242" s="205"/>
      <c r="H242" s="209">
        <v>14.784000000000001</v>
      </c>
      <c r="I242" s="210"/>
      <c r="J242" s="205"/>
      <c r="K242" s="205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223</v>
      </c>
      <c r="AU242" s="215" t="s">
        <v>87</v>
      </c>
      <c r="AV242" s="11" t="s">
        <v>87</v>
      </c>
      <c r="AW242" s="11" t="s">
        <v>40</v>
      </c>
      <c r="AX242" s="11" t="s">
        <v>85</v>
      </c>
      <c r="AY242" s="215" t="s">
        <v>187</v>
      </c>
    </row>
    <row r="243" spans="2:65" s="1" customFormat="1" ht="25.5" customHeight="1">
      <c r="B243" s="41"/>
      <c r="C243" s="192" t="s">
        <v>790</v>
      </c>
      <c r="D243" s="192" t="s">
        <v>189</v>
      </c>
      <c r="E243" s="193" t="s">
        <v>791</v>
      </c>
      <c r="F243" s="194" t="s">
        <v>792</v>
      </c>
      <c r="G243" s="195" t="s">
        <v>293</v>
      </c>
      <c r="H243" s="196">
        <v>230</v>
      </c>
      <c r="I243" s="197"/>
      <c r="J243" s="198">
        <f>ROUND(I243*H243,2)</f>
        <v>0</v>
      </c>
      <c r="K243" s="194" t="s">
        <v>193</v>
      </c>
      <c r="L243" s="61"/>
      <c r="M243" s="199" t="s">
        <v>21</v>
      </c>
      <c r="N243" s="200" t="s">
        <v>48</v>
      </c>
      <c r="O243" s="42"/>
      <c r="P243" s="201">
        <f>O243*H243</f>
        <v>0</v>
      </c>
      <c r="Q243" s="201">
        <v>0.1295</v>
      </c>
      <c r="R243" s="201">
        <f>Q243*H243</f>
        <v>29.785</v>
      </c>
      <c r="S243" s="201">
        <v>0</v>
      </c>
      <c r="T243" s="202">
        <f>S243*H243</f>
        <v>0</v>
      </c>
      <c r="AR243" s="24" t="s">
        <v>194</v>
      </c>
      <c r="AT243" s="24" t="s">
        <v>189</v>
      </c>
      <c r="AU243" s="24" t="s">
        <v>87</v>
      </c>
      <c r="AY243" s="24" t="s">
        <v>187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85</v>
      </c>
      <c r="BK243" s="203">
        <f>ROUND(I243*H243,2)</f>
        <v>0</v>
      </c>
      <c r="BL243" s="24" t="s">
        <v>194</v>
      </c>
      <c r="BM243" s="24" t="s">
        <v>793</v>
      </c>
    </row>
    <row r="244" spans="2:65" s="11" customFormat="1" ht="13.5">
      <c r="B244" s="204"/>
      <c r="C244" s="205"/>
      <c r="D244" s="206" t="s">
        <v>223</v>
      </c>
      <c r="E244" s="207" t="s">
        <v>21</v>
      </c>
      <c r="F244" s="208" t="s">
        <v>794</v>
      </c>
      <c r="G244" s="205"/>
      <c r="H244" s="209">
        <v>230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223</v>
      </c>
      <c r="AU244" s="215" t="s">
        <v>87</v>
      </c>
      <c r="AV244" s="11" t="s">
        <v>87</v>
      </c>
      <c r="AW244" s="11" t="s">
        <v>40</v>
      </c>
      <c r="AX244" s="11" t="s">
        <v>85</v>
      </c>
      <c r="AY244" s="215" t="s">
        <v>187</v>
      </c>
    </row>
    <row r="245" spans="2:65" s="1" customFormat="1" ht="16.5" customHeight="1">
      <c r="B245" s="41"/>
      <c r="C245" s="220" t="s">
        <v>795</v>
      </c>
      <c r="D245" s="220" t="s">
        <v>511</v>
      </c>
      <c r="E245" s="221" t="s">
        <v>796</v>
      </c>
      <c r="F245" s="222" t="s">
        <v>797</v>
      </c>
      <c r="G245" s="223" t="s">
        <v>293</v>
      </c>
      <c r="H245" s="224">
        <v>230</v>
      </c>
      <c r="I245" s="225"/>
      <c r="J245" s="226">
        <f>ROUND(I245*H245,2)</f>
        <v>0</v>
      </c>
      <c r="K245" s="222" t="s">
        <v>193</v>
      </c>
      <c r="L245" s="227"/>
      <c r="M245" s="228" t="s">
        <v>21</v>
      </c>
      <c r="N245" s="229" t="s">
        <v>48</v>
      </c>
      <c r="O245" s="42"/>
      <c r="P245" s="201">
        <f>O245*H245</f>
        <v>0</v>
      </c>
      <c r="Q245" s="201">
        <v>4.4999999999999998E-2</v>
      </c>
      <c r="R245" s="201">
        <f>Q245*H245</f>
        <v>10.35</v>
      </c>
      <c r="S245" s="201">
        <v>0</v>
      </c>
      <c r="T245" s="202">
        <f>S245*H245</f>
        <v>0</v>
      </c>
      <c r="AR245" s="24" t="s">
        <v>219</v>
      </c>
      <c r="AT245" s="24" t="s">
        <v>511</v>
      </c>
      <c r="AU245" s="24" t="s">
        <v>87</v>
      </c>
      <c r="AY245" s="24" t="s">
        <v>187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85</v>
      </c>
      <c r="BK245" s="203">
        <f>ROUND(I245*H245,2)</f>
        <v>0</v>
      </c>
      <c r="BL245" s="24" t="s">
        <v>194</v>
      </c>
      <c r="BM245" s="24" t="s">
        <v>798</v>
      </c>
    </row>
    <row r="246" spans="2:65" s="1" customFormat="1" ht="25.5" customHeight="1">
      <c r="B246" s="41"/>
      <c r="C246" s="192" t="s">
        <v>799</v>
      </c>
      <c r="D246" s="192" t="s">
        <v>189</v>
      </c>
      <c r="E246" s="193" t="s">
        <v>800</v>
      </c>
      <c r="F246" s="194" t="s">
        <v>801</v>
      </c>
      <c r="G246" s="195" t="s">
        <v>293</v>
      </c>
      <c r="H246" s="196">
        <v>3.5</v>
      </c>
      <c r="I246" s="197"/>
      <c r="J246" s="198">
        <f>ROUND(I246*H246,2)</f>
        <v>0</v>
      </c>
      <c r="K246" s="194" t="s">
        <v>193</v>
      </c>
      <c r="L246" s="61"/>
      <c r="M246" s="199" t="s">
        <v>21</v>
      </c>
      <c r="N246" s="200" t="s">
        <v>48</v>
      </c>
      <c r="O246" s="42"/>
      <c r="P246" s="201">
        <f>O246*H246</f>
        <v>0</v>
      </c>
      <c r="Q246" s="201">
        <v>0.43819000000000002</v>
      </c>
      <c r="R246" s="201">
        <f>Q246*H246</f>
        <v>1.5336650000000001</v>
      </c>
      <c r="S246" s="201">
        <v>0</v>
      </c>
      <c r="T246" s="202">
        <f>S246*H246</f>
        <v>0</v>
      </c>
      <c r="AR246" s="24" t="s">
        <v>194</v>
      </c>
      <c r="AT246" s="24" t="s">
        <v>189</v>
      </c>
      <c r="AU246" s="24" t="s">
        <v>87</v>
      </c>
      <c r="AY246" s="24" t="s">
        <v>187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85</v>
      </c>
      <c r="BK246" s="203">
        <f>ROUND(I246*H246,2)</f>
        <v>0</v>
      </c>
      <c r="BL246" s="24" t="s">
        <v>194</v>
      </c>
      <c r="BM246" s="24" t="s">
        <v>802</v>
      </c>
    </row>
    <row r="247" spans="2:65" s="1" customFormat="1" ht="16.5" customHeight="1">
      <c r="B247" s="41"/>
      <c r="C247" s="220" t="s">
        <v>803</v>
      </c>
      <c r="D247" s="220" t="s">
        <v>511</v>
      </c>
      <c r="E247" s="221" t="s">
        <v>804</v>
      </c>
      <c r="F247" s="222" t="s">
        <v>805</v>
      </c>
      <c r="G247" s="223" t="s">
        <v>293</v>
      </c>
      <c r="H247" s="224">
        <v>3.5</v>
      </c>
      <c r="I247" s="225"/>
      <c r="J247" s="226">
        <f>ROUND(I247*H247,2)</f>
        <v>0</v>
      </c>
      <c r="K247" s="222" t="s">
        <v>193</v>
      </c>
      <c r="L247" s="227"/>
      <c r="M247" s="228" t="s">
        <v>21</v>
      </c>
      <c r="N247" s="229" t="s">
        <v>48</v>
      </c>
      <c r="O247" s="42"/>
      <c r="P247" s="201">
        <f>O247*H247</f>
        <v>0</v>
      </c>
      <c r="Q247" s="201">
        <v>0.30295</v>
      </c>
      <c r="R247" s="201">
        <f>Q247*H247</f>
        <v>1.060325</v>
      </c>
      <c r="S247" s="201">
        <v>0</v>
      </c>
      <c r="T247" s="202">
        <f>S247*H247</f>
        <v>0</v>
      </c>
      <c r="AR247" s="24" t="s">
        <v>219</v>
      </c>
      <c r="AT247" s="24" t="s">
        <v>511</v>
      </c>
      <c r="AU247" s="24" t="s">
        <v>87</v>
      </c>
      <c r="AY247" s="24" t="s">
        <v>187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85</v>
      </c>
      <c r="BK247" s="203">
        <f>ROUND(I247*H247,2)</f>
        <v>0</v>
      </c>
      <c r="BL247" s="24" t="s">
        <v>194</v>
      </c>
      <c r="BM247" s="24" t="s">
        <v>806</v>
      </c>
    </row>
    <row r="248" spans="2:65" s="1" customFormat="1" ht="16.5" customHeight="1">
      <c r="B248" s="41"/>
      <c r="C248" s="192" t="s">
        <v>807</v>
      </c>
      <c r="D248" s="192" t="s">
        <v>189</v>
      </c>
      <c r="E248" s="193" t="s">
        <v>808</v>
      </c>
      <c r="F248" s="194" t="s">
        <v>809</v>
      </c>
      <c r="G248" s="195" t="s">
        <v>192</v>
      </c>
      <c r="H248" s="196">
        <v>14</v>
      </c>
      <c r="I248" s="197"/>
      <c r="J248" s="198">
        <f>ROUND(I248*H248,2)</f>
        <v>0</v>
      </c>
      <c r="K248" s="194" t="s">
        <v>193</v>
      </c>
      <c r="L248" s="61"/>
      <c r="M248" s="199" t="s">
        <v>21</v>
      </c>
      <c r="N248" s="200" t="s">
        <v>48</v>
      </c>
      <c r="O248" s="42"/>
      <c r="P248" s="201">
        <f>O248*H248</f>
        <v>0</v>
      </c>
      <c r="Q248" s="201">
        <v>1.8E-3</v>
      </c>
      <c r="R248" s="201">
        <f>Q248*H248</f>
        <v>2.52E-2</v>
      </c>
      <c r="S248" s="201">
        <v>0</v>
      </c>
      <c r="T248" s="202">
        <f>S248*H248</f>
        <v>0</v>
      </c>
      <c r="AR248" s="24" t="s">
        <v>194</v>
      </c>
      <c r="AT248" s="24" t="s">
        <v>189</v>
      </c>
      <c r="AU248" s="24" t="s">
        <v>87</v>
      </c>
      <c r="AY248" s="24" t="s">
        <v>187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85</v>
      </c>
      <c r="BK248" s="203">
        <f>ROUND(I248*H248,2)</f>
        <v>0</v>
      </c>
      <c r="BL248" s="24" t="s">
        <v>194</v>
      </c>
      <c r="BM248" s="24" t="s">
        <v>810</v>
      </c>
    </row>
    <row r="249" spans="2:65" s="1" customFormat="1" ht="25.5" customHeight="1">
      <c r="B249" s="41"/>
      <c r="C249" s="220" t="s">
        <v>811</v>
      </c>
      <c r="D249" s="220" t="s">
        <v>511</v>
      </c>
      <c r="E249" s="221" t="s">
        <v>812</v>
      </c>
      <c r="F249" s="222" t="s">
        <v>813</v>
      </c>
      <c r="G249" s="223" t="s">
        <v>192</v>
      </c>
      <c r="H249" s="224">
        <v>14</v>
      </c>
      <c r="I249" s="225"/>
      <c r="J249" s="226">
        <f>ROUND(I249*H249,2)</f>
        <v>0</v>
      </c>
      <c r="K249" s="222" t="s">
        <v>193</v>
      </c>
      <c r="L249" s="227"/>
      <c r="M249" s="228" t="s">
        <v>21</v>
      </c>
      <c r="N249" s="229" t="s">
        <v>48</v>
      </c>
      <c r="O249" s="42"/>
      <c r="P249" s="201">
        <f>O249*H249</f>
        <v>0</v>
      </c>
      <c r="Q249" s="201">
        <v>0.03</v>
      </c>
      <c r="R249" s="201">
        <f>Q249*H249</f>
        <v>0.42</v>
      </c>
      <c r="S249" s="201">
        <v>0</v>
      </c>
      <c r="T249" s="202">
        <f>S249*H249</f>
        <v>0</v>
      </c>
      <c r="AR249" s="24" t="s">
        <v>219</v>
      </c>
      <c r="AT249" s="24" t="s">
        <v>511</v>
      </c>
      <c r="AU249" s="24" t="s">
        <v>87</v>
      </c>
      <c r="AY249" s="24" t="s">
        <v>187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85</v>
      </c>
      <c r="BK249" s="203">
        <f>ROUND(I249*H249,2)</f>
        <v>0</v>
      </c>
      <c r="BL249" s="24" t="s">
        <v>194</v>
      </c>
      <c r="BM249" s="24" t="s">
        <v>814</v>
      </c>
    </row>
    <row r="250" spans="2:65" s="10" customFormat="1" ht="29.85" customHeight="1">
      <c r="B250" s="176"/>
      <c r="C250" s="177"/>
      <c r="D250" s="178" t="s">
        <v>76</v>
      </c>
      <c r="E250" s="190" t="s">
        <v>815</v>
      </c>
      <c r="F250" s="190" t="s">
        <v>816</v>
      </c>
      <c r="G250" s="177"/>
      <c r="H250" s="177"/>
      <c r="I250" s="180"/>
      <c r="J250" s="191">
        <f>BK250</f>
        <v>0</v>
      </c>
      <c r="K250" s="177"/>
      <c r="L250" s="182"/>
      <c r="M250" s="183"/>
      <c r="N250" s="184"/>
      <c r="O250" s="184"/>
      <c r="P250" s="185">
        <f>SUM(P251:P275)</f>
        <v>0</v>
      </c>
      <c r="Q250" s="184"/>
      <c r="R250" s="185">
        <f>SUM(R251:R275)</f>
        <v>3.3546800000000001</v>
      </c>
      <c r="S250" s="184"/>
      <c r="T250" s="186">
        <f>SUM(T251:T275)</f>
        <v>0.41000000000000003</v>
      </c>
      <c r="AR250" s="187" t="s">
        <v>85</v>
      </c>
      <c r="AT250" s="188" t="s">
        <v>76</v>
      </c>
      <c r="AU250" s="188" t="s">
        <v>85</v>
      </c>
      <c r="AY250" s="187" t="s">
        <v>187</v>
      </c>
      <c r="BK250" s="189">
        <f>SUM(BK251:BK275)</f>
        <v>0</v>
      </c>
    </row>
    <row r="251" spans="2:65" s="1" customFormat="1" ht="25.5" customHeight="1">
      <c r="B251" s="41"/>
      <c r="C251" s="192" t="s">
        <v>817</v>
      </c>
      <c r="D251" s="192" t="s">
        <v>189</v>
      </c>
      <c r="E251" s="193" t="s">
        <v>818</v>
      </c>
      <c r="F251" s="194" t="s">
        <v>819</v>
      </c>
      <c r="G251" s="195" t="s">
        <v>192</v>
      </c>
      <c r="H251" s="196">
        <v>5</v>
      </c>
      <c r="I251" s="197"/>
      <c r="J251" s="198">
        <f t="shared" ref="J251:J275" si="50">ROUND(I251*H251,2)</f>
        <v>0</v>
      </c>
      <c r="K251" s="194" t="s">
        <v>193</v>
      </c>
      <c r="L251" s="61"/>
      <c r="M251" s="199" t="s">
        <v>21</v>
      </c>
      <c r="N251" s="200" t="s">
        <v>48</v>
      </c>
      <c r="O251" s="42"/>
      <c r="P251" s="201">
        <f t="shared" ref="P251:P275" si="51">O251*H251</f>
        <v>0</v>
      </c>
      <c r="Q251" s="201">
        <v>0</v>
      </c>
      <c r="R251" s="201">
        <f t="shared" ref="R251:R275" si="52">Q251*H251</f>
        <v>0</v>
      </c>
      <c r="S251" s="201">
        <v>8.2000000000000003E-2</v>
      </c>
      <c r="T251" s="202">
        <f t="shared" ref="T251:T275" si="53">S251*H251</f>
        <v>0.41000000000000003</v>
      </c>
      <c r="AR251" s="24" t="s">
        <v>194</v>
      </c>
      <c r="AT251" s="24" t="s">
        <v>189</v>
      </c>
      <c r="AU251" s="24" t="s">
        <v>87</v>
      </c>
      <c r="AY251" s="24" t="s">
        <v>187</v>
      </c>
      <c r="BE251" s="203">
        <f t="shared" ref="BE251:BE275" si="54">IF(N251="základní",J251,0)</f>
        <v>0</v>
      </c>
      <c r="BF251" s="203">
        <f t="shared" ref="BF251:BF275" si="55">IF(N251="snížená",J251,0)</f>
        <v>0</v>
      </c>
      <c r="BG251" s="203">
        <f t="shared" ref="BG251:BG275" si="56">IF(N251="zákl. přenesená",J251,0)</f>
        <v>0</v>
      </c>
      <c r="BH251" s="203">
        <f t="shared" ref="BH251:BH275" si="57">IF(N251="sníž. přenesená",J251,0)</f>
        <v>0</v>
      </c>
      <c r="BI251" s="203">
        <f t="shared" ref="BI251:BI275" si="58">IF(N251="nulová",J251,0)</f>
        <v>0</v>
      </c>
      <c r="BJ251" s="24" t="s">
        <v>85</v>
      </c>
      <c r="BK251" s="203">
        <f t="shared" ref="BK251:BK275" si="59">ROUND(I251*H251,2)</f>
        <v>0</v>
      </c>
      <c r="BL251" s="24" t="s">
        <v>194</v>
      </c>
      <c r="BM251" s="24" t="s">
        <v>820</v>
      </c>
    </row>
    <row r="252" spans="2:65" s="1" customFormat="1" ht="25.5" customHeight="1">
      <c r="B252" s="41"/>
      <c r="C252" s="192" t="s">
        <v>821</v>
      </c>
      <c r="D252" s="192" t="s">
        <v>189</v>
      </c>
      <c r="E252" s="193" t="s">
        <v>822</v>
      </c>
      <c r="F252" s="194" t="s">
        <v>823</v>
      </c>
      <c r="G252" s="195" t="s">
        <v>192</v>
      </c>
      <c r="H252" s="196">
        <v>13</v>
      </c>
      <c r="I252" s="197"/>
      <c r="J252" s="198">
        <f t="shared" si="50"/>
        <v>0</v>
      </c>
      <c r="K252" s="194" t="s">
        <v>193</v>
      </c>
      <c r="L252" s="61"/>
      <c r="M252" s="199" t="s">
        <v>21</v>
      </c>
      <c r="N252" s="200" t="s">
        <v>48</v>
      </c>
      <c r="O252" s="42"/>
      <c r="P252" s="201">
        <f t="shared" si="51"/>
        <v>0</v>
      </c>
      <c r="Q252" s="201">
        <v>0.11241</v>
      </c>
      <c r="R252" s="201">
        <f t="shared" si="52"/>
        <v>1.46133</v>
      </c>
      <c r="S252" s="201">
        <v>0</v>
      </c>
      <c r="T252" s="202">
        <f t="shared" si="53"/>
        <v>0</v>
      </c>
      <c r="AR252" s="24" t="s">
        <v>194</v>
      </c>
      <c r="AT252" s="24" t="s">
        <v>189</v>
      </c>
      <c r="AU252" s="24" t="s">
        <v>87</v>
      </c>
      <c r="AY252" s="24" t="s">
        <v>187</v>
      </c>
      <c r="BE252" s="203">
        <f t="shared" si="54"/>
        <v>0</v>
      </c>
      <c r="BF252" s="203">
        <f t="shared" si="55"/>
        <v>0</v>
      </c>
      <c r="BG252" s="203">
        <f t="shared" si="56"/>
        <v>0</v>
      </c>
      <c r="BH252" s="203">
        <f t="shared" si="57"/>
        <v>0</v>
      </c>
      <c r="BI252" s="203">
        <f t="shared" si="58"/>
        <v>0</v>
      </c>
      <c r="BJ252" s="24" t="s">
        <v>85</v>
      </c>
      <c r="BK252" s="203">
        <f t="shared" si="59"/>
        <v>0</v>
      </c>
      <c r="BL252" s="24" t="s">
        <v>194</v>
      </c>
      <c r="BM252" s="24" t="s">
        <v>824</v>
      </c>
    </row>
    <row r="253" spans="2:65" s="1" customFormat="1" ht="16.5" customHeight="1">
      <c r="B253" s="41"/>
      <c r="C253" s="220" t="s">
        <v>825</v>
      </c>
      <c r="D253" s="220" t="s">
        <v>511</v>
      </c>
      <c r="E253" s="221" t="s">
        <v>826</v>
      </c>
      <c r="F253" s="222" t="s">
        <v>827</v>
      </c>
      <c r="G253" s="223" t="s">
        <v>192</v>
      </c>
      <c r="H253" s="224">
        <v>13</v>
      </c>
      <c r="I253" s="225"/>
      <c r="J253" s="226">
        <f t="shared" si="50"/>
        <v>0</v>
      </c>
      <c r="K253" s="222" t="s">
        <v>193</v>
      </c>
      <c r="L253" s="227"/>
      <c r="M253" s="228" t="s">
        <v>21</v>
      </c>
      <c r="N253" s="229" t="s">
        <v>48</v>
      </c>
      <c r="O253" s="42"/>
      <c r="P253" s="201">
        <f t="shared" si="51"/>
        <v>0</v>
      </c>
      <c r="Q253" s="201">
        <v>2.5000000000000001E-3</v>
      </c>
      <c r="R253" s="201">
        <f t="shared" si="52"/>
        <v>3.2500000000000001E-2</v>
      </c>
      <c r="S253" s="201">
        <v>0</v>
      </c>
      <c r="T253" s="202">
        <f t="shared" si="53"/>
        <v>0</v>
      </c>
      <c r="AR253" s="24" t="s">
        <v>219</v>
      </c>
      <c r="AT253" s="24" t="s">
        <v>511</v>
      </c>
      <c r="AU253" s="24" t="s">
        <v>87</v>
      </c>
      <c r="AY253" s="24" t="s">
        <v>187</v>
      </c>
      <c r="BE253" s="203">
        <f t="shared" si="54"/>
        <v>0</v>
      </c>
      <c r="BF253" s="203">
        <f t="shared" si="55"/>
        <v>0</v>
      </c>
      <c r="BG253" s="203">
        <f t="shared" si="56"/>
        <v>0</v>
      </c>
      <c r="BH253" s="203">
        <f t="shared" si="57"/>
        <v>0</v>
      </c>
      <c r="BI253" s="203">
        <f t="shared" si="58"/>
        <v>0</v>
      </c>
      <c r="BJ253" s="24" t="s">
        <v>85</v>
      </c>
      <c r="BK253" s="203">
        <f t="shared" si="59"/>
        <v>0</v>
      </c>
      <c r="BL253" s="24" t="s">
        <v>194</v>
      </c>
      <c r="BM253" s="24" t="s">
        <v>828</v>
      </c>
    </row>
    <row r="254" spans="2:65" s="1" customFormat="1" ht="25.5" customHeight="1">
      <c r="B254" s="41"/>
      <c r="C254" s="192" t="s">
        <v>829</v>
      </c>
      <c r="D254" s="192" t="s">
        <v>189</v>
      </c>
      <c r="E254" s="193" t="s">
        <v>830</v>
      </c>
      <c r="F254" s="194" t="s">
        <v>831</v>
      </c>
      <c r="G254" s="195" t="s">
        <v>192</v>
      </c>
      <c r="H254" s="196">
        <v>26</v>
      </c>
      <c r="I254" s="197"/>
      <c r="J254" s="198">
        <f t="shared" si="50"/>
        <v>0</v>
      </c>
      <c r="K254" s="194" t="s">
        <v>193</v>
      </c>
      <c r="L254" s="61"/>
      <c r="M254" s="199" t="s">
        <v>21</v>
      </c>
      <c r="N254" s="200" t="s">
        <v>48</v>
      </c>
      <c r="O254" s="42"/>
      <c r="P254" s="201">
        <f t="shared" si="51"/>
        <v>0</v>
      </c>
      <c r="Q254" s="201">
        <v>6.9999999999999999E-4</v>
      </c>
      <c r="R254" s="201">
        <f t="shared" si="52"/>
        <v>1.8200000000000001E-2</v>
      </c>
      <c r="S254" s="201">
        <v>0</v>
      </c>
      <c r="T254" s="202">
        <f t="shared" si="53"/>
        <v>0</v>
      </c>
      <c r="AR254" s="24" t="s">
        <v>194</v>
      </c>
      <c r="AT254" s="24" t="s">
        <v>189</v>
      </c>
      <c r="AU254" s="24" t="s">
        <v>87</v>
      </c>
      <c r="AY254" s="24" t="s">
        <v>187</v>
      </c>
      <c r="BE254" s="203">
        <f t="shared" si="54"/>
        <v>0</v>
      </c>
      <c r="BF254" s="203">
        <f t="shared" si="55"/>
        <v>0</v>
      </c>
      <c r="BG254" s="203">
        <f t="shared" si="56"/>
        <v>0</v>
      </c>
      <c r="BH254" s="203">
        <f t="shared" si="57"/>
        <v>0</v>
      </c>
      <c r="BI254" s="203">
        <f t="shared" si="58"/>
        <v>0</v>
      </c>
      <c r="BJ254" s="24" t="s">
        <v>85</v>
      </c>
      <c r="BK254" s="203">
        <f t="shared" si="59"/>
        <v>0</v>
      </c>
      <c r="BL254" s="24" t="s">
        <v>194</v>
      </c>
      <c r="BM254" s="24" t="s">
        <v>832</v>
      </c>
    </row>
    <row r="255" spans="2:65" s="1" customFormat="1" ht="16.5" customHeight="1">
      <c r="B255" s="41"/>
      <c r="C255" s="220" t="s">
        <v>833</v>
      </c>
      <c r="D255" s="220" t="s">
        <v>511</v>
      </c>
      <c r="E255" s="221" t="s">
        <v>834</v>
      </c>
      <c r="F255" s="222" t="s">
        <v>835</v>
      </c>
      <c r="G255" s="223" t="s">
        <v>192</v>
      </c>
      <c r="H255" s="224">
        <v>3</v>
      </c>
      <c r="I255" s="225"/>
      <c r="J255" s="226">
        <f t="shared" si="50"/>
        <v>0</v>
      </c>
      <c r="K255" s="222" t="s">
        <v>193</v>
      </c>
      <c r="L255" s="227"/>
      <c r="M255" s="228" t="s">
        <v>21</v>
      </c>
      <c r="N255" s="229" t="s">
        <v>48</v>
      </c>
      <c r="O255" s="42"/>
      <c r="P255" s="201">
        <f t="shared" si="51"/>
        <v>0</v>
      </c>
      <c r="Q255" s="201">
        <v>4.1000000000000003E-3</v>
      </c>
      <c r="R255" s="201">
        <f t="shared" si="52"/>
        <v>1.2300000000000002E-2</v>
      </c>
      <c r="S255" s="201">
        <v>0</v>
      </c>
      <c r="T255" s="202">
        <f t="shared" si="53"/>
        <v>0</v>
      </c>
      <c r="AR255" s="24" t="s">
        <v>219</v>
      </c>
      <c r="AT255" s="24" t="s">
        <v>511</v>
      </c>
      <c r="AU255" s="24" t="s">
        <v>87</v>
      </c>
      <c r="AY255" s="24" t="s">
        <v>187</v>
      </c>
      <c r="BE255" s="203">
        <f t="shared" si="54"/>
        <v>0</v>
      </c>
      <c r="BF255" s="203">
        <f t="shared" si="55"/>
        <v>0</v>
      </c>
      <c r="BG255" s="203">
        <f t="shared" si="56"/>
        <v>0</v>
      </c>
      <c r="BH255" s="203">
        <f t="shared" si="57"/>
        <v>0</v>
      </c>
      <c r="BI255" s="203">
        <f t="shared" si="58"/>
        <v>0</v>
      </c>
      <c r="BJ255" s="24" t="s">
        <v>85</v>
      </c>
      <c r="BK255" s="203">
        <f t="shared" si="59"/>
        <v>0</v>
      </c>
      <c r="BL255" s="24" t="s">
        <v>194</v>
      </c>
      <c r="BM255" s="24" t="s">
        <v>836</v>
      </c>
    </row>
    <row r="256" spans="2:65" s="1" customFormat="1" ht="16.5" customHeight="1">
      <c r="B256" s="41"/>
      <c r="C256" s="220" t="s">
        <v>837</v>
      </c>
      <c r="D256" s="220" t="s">
        <v>511</v>
      </c>
      <c r="E256" s="221" t="s">
        <v>838</v>
      </c>
      <c r="F256" s="222" t="s">
        <v>839</v>
      </c>
      <c r="G256" s="223" t="s">
        <v>192</v>
      </c>
      <c r="H256" s="224">
        <v>5</v>
      </c>
      <c r="I256" s="225"/>
      <c r="J256" s="226">
        <f t="shared" si="50"/>
        <v>0</v>
      </c>
      <c r="K256" s="222" t="s">
        <v>193</v>
      </c>
      <c r="L256" s="227"/>
      <c r="M256" s="228" t="s">
        <v>21</v>
      </c>
      <c r="N256" s="229" t="s">
        <v>48</v>
      </c>
      <c r="O256" s="42"/>
      <c r="P256" s="201">
        <f t="shared" si="51"/>
        <v>0</v>
      </c>
      <c r="Q256" s="201">
        <v>3.5000000000000001E-3</v>
      </c>
      <c r="R256" s="201">
        <f t="shared" si="52"/>
        <v>1.7500000000000002E-2</v>
      </c>
      <c r="S256" s="201">
        <v>0</v>
      </c>
      <c r="T256" s="202">
        <f t="shared" si="53"/>
        <v>0</v>
      </c>
      <c r="AR256" s="24" t="s">
        <v>219</v>
      </c>
      <c r="AT256" s="24" t="s">
        <v>511</v>
      </c>
      <c r="AU256" s="24" t="s">
        <v>87</v>
      </c>
      <c r="AY256" s="24" t="s">
        <v>187</v>
      </c>
      <c r="BE256" s="203">
        <f t="shared" si="54"/>
        <v>0</v>
      </c>
      <c r="BF256" s="203">
        <f t="shared" si="55"/>
        <v>0</v>
      </c>
      <c r="BG256" s="203">
        <f t="shared" si="56"/>
        <v>0</v>
      </c>
      <c r="BH256" s="203">
        <f t="shared" si="57"/>
        <v>0</v>
      </c>
      <c r="BI256" s="203">
        <f t="shared" si="58"/>
        <v>0</v>
      </c>
      <c r="BJ256" s="24" t="s">
        <v>85</v>
      </c>
      <c r="BK256" s="203">
        <f t="shared" si="59"/>
        <v>0</v>
      </c>
      <c r="BL256" s="24" t="s">
        <v>194</v>
      </c>
      <c r="BM256" s="24" t="s">
        <v>840</v>
      </c>
    </row>
    <row r="257" spans="2:65" s="1" customFormat="1" ht="16.5" customHeight="1">
      <c r="B257" s="41"/>
      <c r="C257" s="220" t="s">
        <v>841</v>
      </c>
      <c r="D257" s="220" t="s">
        <v>511</v>
      </c>
      <c r="E257" s="221" t="s">
        <v>842</v>
      </c>
      <c r="F257" s="222" t="s">
        <v>843</v>
      </c>
      <c r="G257" s="223" t="s">
        <v>192</v>
      </c>
      <c r="H257" s="224">
        <v>5</v>
      </c>
      <c r="I257" s="225"/>
      <c r="J257" s="226">
        <f t="shared" si="50"/>
        <v>0</v>
      </c>
      <c r="K257" s="222" t="s">
        <v>193</v>
      </c>
      <c r="L257" s="227"/>
      <c r="M257" s="228" t="s">
        <v>21</v>
      </c>
      <c r="N257" s="229" t="s">
        <v>48</v>
      </c>
      <c r="O257" s="42"/>
      <c r="P257" s="201">
        <f t="shared" si="51"/>
        <v>0</v>
      </c>
      <c r="Q257" s="201">
        <v>1.4E-3</v>
      </c>
      <c r="R257" s="201">
        <f t="shared" si="52"/>
        <v>7.0000000000000001E-3</v>
      </c>
      <c r="S257" s="201">
        <v>0</v>
      </c>
      <c r="T257" s="202">
        <f t="shared" si="53"/>
        <v>0</v>
      </c>
      <c r="AR257" s="24" t="s">
        <v>219</v>
      </c>
      <c r="AT257" s="24" t="s">
        <v>511</v>
      </c>
      <c r="AU257" s="24" t="s">
        <v>87</v>
      </c>
      <c r="AY257" s="24" t="s">
        <v>187</v>
      </c>
      <c r="BE257" s="203">
        <f t="shared" si="54"/>
        <v>0</v>
      </c>
      <c r="BF257" s="203">
        <f t="shared" si="55"/>
        <v>0</v>
      </c>
      <c r="BG257" s="203">
        <f t="shared" si="56"/>
        <v>0</v>
      </c>
      <c r="BH257" s="203">
        <f t="shared" si="57"/>
        <v>0</v>
      </c>
      <c r="BI257" s="203">
        <f t="shared" si="58"/>
        <v>0</v>
      </c>
      <c r="BJ257" s="24" t="s">
        <v>85</v>
      </c>
      <c r="BK257" s="203">
        <f t="shared" si="59"/>
        <v>0</v>
      </c>
      <c r="BL257" s="24" t="s">
        <v>194</v>
      </c>
      <c r="BM257" s="24" t="s">
        <v>844</v>
      </c>
    </row>
    <row r="258" spans="2:65" s="1" customFormat="1" ht="16.5" customHeight="1">
      <c r="B258" s="41"/>
      <c r="C258" s="220" t="s">
        <v>845</v>
      </c>
      <c r="D258" s="220" t="s">
        <v>511</v>
      </c>
      <c r="E258" s="221" t="s">
        <v>846</v>
      </c>
      <c r="F258" s="222" t="s">
        <v>847</v>
      </c>
      <c r="G258" s="223" t="s">
        <v>192</v>
      </c>
      <c r="H258" s="224">
        <v>8</v>
      </c>
      <c r="I258" s="225"/>
      <c r="J258" s="226">
        <f t="shared" si="50"/>
        <v>0</v>
      </c>
      <c r="K258" s="222" t="s">
        <v>193</v>
      </c>
      <c r="L258" s="227"/>
      <c r="M258" s="228" t="s">
        <v>21</v>
      </c>
      <c r="N258" s="229" t="s">
        <v>48</v>
      </c>
      <c r="O258" s="42"/>
      <c r="P258" s="201">
        <f t="shared" si="51"/>
        <v>0</v>
      </c>
      <c r="Q258" s="201">
        <v>5.9999999999999995E-4</v>
      </c>
      <c r="R258" s="201">
        <f t="shared" si="52"/>
        <v>4.7999999999999996E-3</v>
      </c>
      <c r="S258" s="201">
        <v>0</v>
      </c>
      <c r="T258" s="202">
        <f t="shared" si="53"/>
        <v>0</v>
      </c>
      <c r="AR258" s="24" t="s">
        <v>219</v>
      </c>
      <c r="AT258" s="24" t="s">
        <v>511</v>
      </c>
      <c r="AU258" s="24" t="s">
        <v>87</v>
      </c>
      <c r="AY258" s="24" t="s">
        <v>187</v>
      </c>
      <c r="BE258" s="203">
        <f t="shared" si="54"/>
        <v>0</v>
      </c>
      <c r="BF258" s="203">
        <f t="shared" si="55"/>
        <v>0</v>
      </c>
      <c r="BG258" s="203">
        <f t="shared" si="56"/>
        <v>0</v>
      </c>
      <c r="BH258" s="203">
        <f t="shared" si="57"/>
        <v>0</v>
      </c>
      <c r="BI258" s="203">
        <f t="shared" si="58"/>
        <v>0</v>
      </c>
      <c r="BJ258" s="24" t="s">
        <v>85</v>
      </c>
      <c r="BK258" s="203">
        <f t="shared" si="59"/>
        <v>0</v>
      </c>
      <c r="BL258" s="24" t="s">
        <v>194</v>
      </c>
      <c r="BM258" s="24" t="s">
        <v>848</v>
      </c>
    </row>
    <row r="259" spans="2:65" s="1" customFormat="1" ht="16.5" customHeight="1">
      <c r="B259" s="41"/>
      <c r="C259" s="220" t="s">
        <v>849</v>
      </c>
      <c r="D259" s="220" t="s">
        <v>511</v>
      </c>
      <c r="E259" s="221" t="s">
        <v>850</v>
      </c>
      <c r="F259" s="222" t="s">
        <v>851</v>
      </c>
      <c r="G259" s="223" t="s">
        <v>192</v>
      </c>
      <c r="H259" s="224">
        <v>1</v>
      </c>
      <c r="I259" s="225"/>
      <c r="J259" s="226">
        <f t="shared" si="50"/>
        <v>0</v>
      </c>
      <c r="K259" s="222" t="s">
        <v>193</v>
      </c>
      <c r="L259" s="227"/>
      <c r="M259" s="228" t="s">
        <v>21</v>
      </c>
      <c r="N259" s="229" t="s">
        <v>48</v>
      </c>
      <c r="O259" s="42"/>
      <c r="P259" s="201">
        <f t="shared" si="51"/>
        <v>0</v>
      </c>
      <c r="Q259" s="201">
        <v>2.5000000000000001E-3</v>
      </c>
      <c r="R259" s="201">
        <f t="shared" si="52"/>
        <v>2.5000000000000001E-3</v>
      </c>
      <c r="S259" s="201">
        <v>0</v>
      </c>
      <c r="T259" s="202">
        <f t="shared" si="53"/>
        <v>0</v>
      </c>
      <c r="AR259" s="24" t="s">
        <v>219</v>
      </c>
      <c r="AT259" s="24" t="s">
        <v>511</v>
      </c>
      <c r="AU259" s="24" t="s">
        <v>87</v>
      </c>
      <c r="AY259" s="24" t="s">
        <v>187</v>
      </c>
      <c r="BE259" s="203">
        <f t="shared" si="54"/>
        <v>0</v>
      </c>
      <c r="BF259" s="203">
        <f t="shared" si="55"/>
        <v>0</v>
      </c>
      <c r="BG259" s="203">
        <f t="shared" si="56"/>
        <v>0</v>
      </c>
      <c r="BH259" s="203">
        <f t="shared" si="57"/>
        <v>0</v>
      </c>
      <c r="BI259" s="203">
        <f t="shared" si="58"/>
        <v>0</v>
      </c>
      <c r="BJ259" s="24" t="s">
        <v>85</v>
      </c>
      <c r="BK259" s="203">
        <f t="shared" si="59"/>
        <v>0</v>
      </c>
      <c r="BL259" s="24" t="s">
        <v>194</v>
      </c>
      <c r="BM259" s="24" t="s">
        <v>852</v>
      </c>
    </row>
    <row r="260" spans="2:65" s="1" customFormat="1" ht="16.5" customHeight="1">
      <c r="B260" s="41"/>
      <c r="C260" s="220" t="s">
        <v>853</v>
      </c>
      <c r="D260" s="220" t="s">
        <v>511</v>
      </c>
      <c r="E260" s="221" t="s">
        <v>854</v>
      </c>
      <c r="F260" s="222" t="s">
        <v>855</v>
      </c>
      <c r="G260" s="223" t="s">
        <v>192</v>
      </c>
      <c r="H260" s="224">
        <v>4</v>
      </c>
      <c r="I260" s="225"/>
      <c r="J260" s="226">
        <f t="shared" si="50"/>
        <v>0</v>
      </c>
      <c r="K260" s="222" t="s">
        <v>193</v>
      </c>
      <c r="L260" s="227"/>
      <c r="M260" s="228" t="s">
        <v>21</v>
      </c>
      <c r="N260" s="229" t="s">
        <v>48</v>
      </c>
      <c r="O260" s="42"/>
      <c r="P260" s="201">
        <f t="shared" si="51"/>
        <v>0</v>
      </c>
      <c r="Q260" s="201">
        <v>2.3999999999999998E-3</v>
      </c>
      <c r="R260" s="201">
        <f t="shared" si="52"/>
        <v>9.5999999999999992E-3</v>
      </c>
      <c r="S260" s="201">
        <v>0</v>
      </c>
      <c r="T260" s="202">
        <f t="shared" si="53"/>
        <v>0</v>
      </c>
      <c r="AR260" s="24" t="s">
        <v>219</v>
      </c>
      <c r="AT260" s="24" t="s">
        <v>511</v>
      </c>
      <c r="AU260" s="24" t="s">
        <v>87</v>
      </c>
      <c r="AY260" s="24" t="s">
        <v>187</v>
      </c>
      <c r="BE260" s="203">
        <f t="shared" si="54"/>
        <v>0</v>
      </c>
      <c r="BF260" s="203">
        <f t="shared" si="55"/>
        <v>0</v>
      </c>
      <c r="BG260" s="203">
        <f t="shared" si="56"/>
        <v>0</v>
      </c>
      <c r="BH260" s="203">
        <f t="shared" si="57"/>
        <v>0</v>
      </c>
      <c r="BI260" s="203">
        <f t="shared" si="58"/>
        <v>0</v>
      </c>
      <c r="BJ260" s="24" t="s">
        <v>85</v>
      </c>
      <c r="BK260" s="203">
        <f t="shared" si="59"/>
        <v>0</v>
      </c>
      <c r="BL260" s="24" t="s">
        <v>194</v>
      </c>
      <c r="BM260" s="24" t="s">
        <v>856</v>
      </c>
    </row>
    <row r="261" spans="2:65" s="1" customFormat="1" ht="16.5" customHeight="1">
      <c r="B261" s="41"/>
      <c r="C261" s="192" t="s">
        <v>857</v>
      </c>
      <c r="D261" s="192" t="s">
        <v>189</v>
      </c>
      <c r="E261" s="193" t="s">
        <v>858</v>
      </c>
      <c r="F261" s="194" t="s">
        <v>859</v>
      </c>
      <c r="G261" s="195" t="s">
        <v>293</v>
      </c>
      <c r="H261" s="196">
        <v>768</v>
      </c>
      <c r="I261" s="197"/>
      <c r="J261" s="198">
        <f t="shared" si="50"/>
        <v>0</v>
      </c>
      <c r="K261" s="194" t="s">
        <v>193</v>
      </c>
      <c r="L261" s="61"/>
      <c r="M261" s="199" t="s">
        <v>21</v>
      </c>
      <c r="N261" s="200" t="s">
        <v>48</v>
      </c>
      <c r="O261" s="42"/>
      <c r="P261" s="201">
        <f t="shared" si="51"/>
        <v>0</v>
      </c>
      <c r="Q261" s="201">
        <v>0</v>
      </c>
      <c r="R261" s="201">
        <f t="shared" si="52"/>
        <v>0</v>
      </c>
      <c r="S261" s="201">
        <v>0</v>
      </c>
      <c r="T261" s="202">
        <f t="shared" si="53"/>
        <v>0</v>
      </c>
      <c r="AR261" s="24" t="s">
        <v>194</v>
      </c>
      <c r="AT261" s="24" t="s">
        <v>189</v>
      </c>
      <c r="AU261" s="24" t="s">
        <v>87</v>
      </c>
      <c r="AY261" s="24" t="s">
        <v>187</v>
      </c>
      <c r="BE261" s="203">
        <f t="shared" si="54"/>
        <v>0</v>
      </c>
      <c r="BF261" s="203">
        <f t="shared" si="55"/>
        <v>0</v>
      </c>
      <c r="BG261" s="203">
        <f t="shared" si="56"/>
        <v>0</v>
      </c>
      <c r="BH261" s="203">
        <f t="shared" si="57"/>
        <v>0</v>
      </c>
      <c r="BI261" s="203">
        <f t="shared" si="58"/>
        <v>0</v>
      </c>
      <c r="BJ261" s="24" t="s">
        <v>85</v>
      </c>
      <c r="BK261" s="203">
        <f t="shared" si="59"/>
        <v>0</v>
      </c>
      <c r="BL261" s="24" t="s">
        <v>194</v>
      </c>
      <c r="BM261" s="24" t="s">
        <v>860</v>
      </c>
    </row>
    <row r="262" spans="2:65" s="1" customFormat="1" ht="16.5" customHeight="1">
      <c r="B262" s="41"/>
      <c r="C262" s="192" t="s">
        <v>861</v>
      </c>
      <c r="D262" s="192" t="s">
        <v>189</v>
      </c>
      <c r="E262" s="193" t="s">
        <v>862</v>
      </c>
      <c r="F262" s="194" t="s">
        <v>863</v>
      </c>
      <c r="G262" s="195" t="s">
        <v>202</v>
      </c>
      <c r="H262" s="196">
        <v>160</v>
      </c>
      <c r="I262" s="197"/>
      <c r="J262" s="198">
        <f t="shared" si="50"/>
        <v>0</v>
      </c>
      <c r="K262" s="194" t="s">
        <v>193</v>
      </c>
      <c r="L262" s="61"/>
      <c r="M262" s="199" t="s">
        <v>21</v>
      </c>
      <c r="N262" s="200" t="s">
        <v>48</v>
      </c>
      <c r="O262" s="42"/>
      <c r="P262" s="201">
        <f t="shared" si="51"/>
        <v>0</v>
      </c>
      <c r="Q262" s="201">
        <v>1.0000000000000001E-5</v>
      </c>
      <c r="R262" s="201">
        <f t="shared" si="52"/>
        <v>1.6000000000000001E-3</v>
      </c>
      <c r="S262" s="201">
        <v>0</v>
      </c>
      <c r="T262" s="202">
        <f t="shared" si="53"/>
        <v>0</v>
      </c>
      <c r="AR262" s="24" t="s">
        <v>194</v>
      </c>
      <c r="AT262" s="24" t="s">
        <v>189</v>
      </c>
      <c r="AU262" s="24" t="s">
        <v>87</v>
      </c>
      <c r="AY262" s="24" t="s">
        <v>187</v>
      </c>
      <c r="BE262" s="203">
        <f t="shared" si="54"/>
        <v>0</v>
      </c>
      <c r="BF262" s="203">
        <f t="shared" si="55"/>
        <v>0</v>
      </c>
      <c r="BG262" s="203">
        <f t="shared" si="56"/>
        <v>0</v>
      </c>
      <c r="BH262" s="203">
        <f t="shared" si="57"/>
        <v>0</v>
      </c>
      <c r="BI262" s="203">
        <f t="shared" si="58"/>
        <v>0</v>
      </c>
      <c r="BJ262" s="24" t="s">
        <v>85</v>
      </c>
      <c r="BK262" s="203">
        <f t="shared" si="59"/>
        <v>0</v>
      </c>
      <c r="BL262" s="24" t="s">
        <v>194</v>
      </c>
      <c r="BM262" s="24" t="s">
        <v>864</v>
      </c>
    </row>
    <row r="263" spans="2:65" s="1" customFormat="1" ht="25.5" customHeight="1">
      <c r="B263" s="41"/>
      <c r="C263" s="192" t="s">
        <v>865</v>
      </c>
      <c r="D263" s="192" t="s">
        <v>189</v>
      </c>
      <c r="E263" s="193" t="s">
        <v>866</v>
      </c>
      <c r="F263" s="194" t="s">
        <v>867</v>
      </c>
      <c r="G263" s="195" t="s">
        <v>293</v>
      </c>
      <c r="H263" s="196">
        <v>583</v>
      </c>
      <c r="I263" s="197"/>
      <c r="J263" s="198">
        <f t="shared" si="50"/>
        <v>0</v>
      </c>
      <c r="K263" s="194" t="s">
        <v>193</v>
      </c>
      <c r="L263" s="61"/>
      <c r="M263" s="199" t="s">
        <v>21</v>
      </c>
      <c r="N263" s="200" t="s">
        <v>48</v>
      </c>
      <c r="O263" s="42"/>
      <c r="P263" s="201">
        <f t="shared" si="51"/>
        <v>0</v>
      </c>
      <c r="Q263" s="201">
        <v>8.0000000000000007E-5</v>
      </c>
      <c r="R263" s="201">
        <f t="shared" si="52"/>
        <v>4.6640000000000001E-2</v>
      </c>
      <c r="S263" s="201">
        <v>0</v>
      </c>
      <c r="T263" s="202">
        <f t="shared" si="53"/>
        <v>0</v>
      </c>
      <c r="AR263" s="24" t="s">
        <v>194</v>
      </c>
      <c r="AT263" s="24" t="s">
        <v>189</v>
      </c>
      <c r="AU263" s="24" t="s">
        <v>87</v>
      </c>
      <c r="AY263" s="24" t="s">
        <v>187</v>
      </c>
      <c r="BE263" s="203">
        <f t="shared" si="54"/>
        <v>0</v>
      </c>
      <c r="BF263" s="203">
        <f t="shared" si="55"/>
        <v>0</v>
      </c>
      <c r="BG263" s="203">
        <f t="shared" si="56"/>
        <v>0</v>
      </c>
      <c r="BH263" s="203">
        <f t="shared" si="57"/>
        <v>0</v>
      </c>
      <c r="BI263" s="203">
        <f t="shared" si="58"/>
        <v>0</v>
      </c>
      <c r="BJ263" s="24" t="s">
        <v>85</v>
      </c>
      <c r="BK263" s="203">
        <f t="shared" si="59"/>
        <v>0</v>
      </c>
      <c r="BL263" s="24" t="s">
        <v>194</v>
      </c>
      <c r="BM263" s="24" t="s">
        <v>868</v>
      </c>
    </row>
    <row r="264" spans="2:65" s="1" customFormat="1" ht="25.5" customHeight="1">
      <c r="B264" s="41"/>
      <c r="C264" s="192" t="s">
        <v>869</v>
      </c>
      <c r="D264" s="192" t="s">
        <v>189</v>
      </c>
      <c r="E264" s="193" t="s">
        <v>870</v>
      </c>
      <c r="F264" s="194" t="s">
        <v>871</v>
      </c>
      <c r="G264" s="195" t="s">
        <v>293</v>
      </c>
      <c r="H264" s="196">
        <v>583</v>
      </c>
      <c r="I264" s="197"/>
      <c r="J264" s="198">
        <f t="shared" si="50"/>
        <v>0</v>
      </c>
      <c r="K264" s="194" t="s">
        <v>193</v>
      </c>
      <c r="L264" s="61"/>
      <c r="M264" s="199" t="s">
        <v>21</v>
      </c>
      <c r="N264" s="200" t="s">
        <v>48</v>
      </c>
      <c r="O264" s="42"/>
      <c r="P264" s="201">
        <f t="shared" si="51"/>
        <v>0</v>
      </c>
      <c r="Q264" s="201">
        <v>3.3E-4</v>
      </c>
      <c r="R264" s="201">
        <f t="shared" si="52"/>
        <v>0.19239000000000001</v>
      </c>
      <c r="S264" s="201">
        <v>0</v>
      </c>
      <c r="T264" s="202">
        <f t="shared" si="53"/>
        <v>0</v>
      </c>
      <c r="AR264" s="24" t="s">
        <v>194</v>
      </c>
      <c r="AT264" s="24" t="s">
        <v>189</v>
      </c>
      <c r="AU264" s="24" t="s">
        <v>87</v>
      </c>
      <c r="AY264" s="24" t="s">
        <v>187</v>
      </c>
      <c r="BE264" s="203">
        <f t="shared" si="54"/>
        <v>0</v>
      </c>
      <c r="BF264" s="203">
        <f t="shared" si="55"/>
        <v>0</v>
      </c>
      <c r="BG264" s="203">
        <f t="shared" si="56"/>
        <v>0</v>
      </c>
      <c r="BH264" s="203">
        <f t="shared" si="57"/>
        <v>0</v>
      </c>
      <c r="BI264" s="203">
        <f t="shared" si="58"/>
        <v>0</v>
      </c>
      <c r="BJ264" s="24" t="s">
        <v>85</v>
      </c>
      <c r="BK264" s="203">
        <f t="shared" si="59"/>
        <v>0</v>
      </c>
      <c r="BL264" s="24" t="s">
        <v>194</v>
      </c>
      <c r="BM264" s="24" t="s">
        <v>872</v>
      </c>
    </row>
    <row r="265" spans="2:65" s="1" customFormat="1" ht="25.5" customHeight="1">
      <c r="B265" s="41"/>
      <c r="C265" s="192" t="s">
        <v>873</v>
      </c>
      <c r="D265" s="192" t="s">
        <v>189</v>
      </c>
      <c r="E265" s="193" t="s">
        <v>874</v>
      </c>
      <c r="F265" s="194" t="s">
        <v>875</v>
      </c>
      <c r="G265" s="195" t="s">
        <v>293</v>
      </c>
      <c r="H265" s="196">
        <v>40</v>
      </c>
      <c r="I265" s="197"/>
      <c r="J265" s="198">
        <f t="shared" si="50"/>
        <v>0</v>
      </c>
      <c r="K265" s="194" t="s">
        <v>193</v>
      </c>
      <c r="L265" s="61"/>
      <c r="M265" s="199" t="s">
        <v>21</v>
      </c>
      <c r="N265" s="200" t="s">
        <v>48</v>
      </c>
      <c r="O265" s="42"/>
      <c r="P265" s="201">
        <f t="shared" si="51"/>
        <v>0</v>
      </c>
      <c r="Q265" s="201">
        <v>3.0000000000000001E-5</v>
      </c>
      <c r="R265" s="201">
        <f t="shared" si="52"/>
        <v>1.2000000000000001E-3</v>
      </c>
      <c r="S265" s="201">
        <v>0</v>
      </c>
      <c r="T265" s="202">
        <f t="shared" si="53"/>
        <v>0</v>
      </c>
      <c r="AR265" s="24" t="s">
        <v>194</v>
      </c>
      <c r="AT265" s="24" t="s">
        <v>189</v>
      </c>
      <c r="AU265" s="24" t="s">
        <v>87</v>
      </c>
      <c r="AY265" s="24" t="s">
        <v>187</v>
      </c>
      <c r="BE265" s="203">
        <f t="shared" si="54"/>
        <v>0</v>
      </c>
      <c r="BF265" s="203">
        <f t="shared" si="55"/>
        <v>0</v>
      </c>
      <c r="BG265" s="203">
        <f t="shared" si="56"/>
        <v>0</v>
      </c>
      <c r="BH265" s="203">
        <f t="shared" si="57"/>
        <v>0</v>
      </c>
      <c r="BI265" s="203">
        <f t="shared" si="58"/>
        <v>0</v>
      </c>
      <c r="BJ265" s="24" t="s">
        <v>85</v>
      </c>
      <c r="BK265" s="203">
        <f t="shared" si="59"/>
        <v>0</v>
      </c>
      <c r="BL265" s="24" t="s">
        <v>194</v>
      </c>
      <c r="BM265" s="24" t="s">
        <v>876</v>
      </c>
    </row>
    <row r="266" spans="2:65" s="1" customFormat="1" ht="25.5" customHeight="1">
      <c r="B266" s="41"/>
      <c r="C266" s="192" t="s">
        <v>877</v>
      </c>
      <c r="D266" s="192" t="s">
        <v>189</v>
      </c>
      <c r="E266" s="193" t="s">
        <v>878</v>
      </c>
      <c r="F266" s="194" t="s">
        <v>879</v>
      </c>
      <c r="G266" s="195" t="s">
        <v>293</v>
      </c>
      <c r="H266" s="196">
        <v>40</v>
      </c>
      <c r="I266" s="197"/>
      <c r="J266" s="198">
        <f t="shared" si="50"/>
        <v>0</v>
      </c>
      <c r="K266" s="194" t="s">
        <v>193</v>
      </c>
      <c r="L266" s="61"/>
      <c r="M266" s="199" t="s">
        <v>21</v>
      </c>
      <c r="N266" s="200" t="s">
        <v>48</v>
      </c>
      <c r="O266" s="42"/>
      <c r="P266" s="201">
        <f t="shared" si="51"/>
        <v>0</v>
      </c>
      <c r="Q266" s="201">
        <v>1.1E-4</v>
      </c>
      <c r="R266" s="201">
        <f t="shared" si="52"/>
        <v>4.4000000000000003E-3</v>
      </c>
      <c r="S266" s="201">
        <v>0</v>
      </c>
      <c r="T266" s="202">
        <f t="shared" si="53"/>
        <v>0</v>
      </c>
      <c r="AR266" s="24" t="s">
        <v>194</v>
      </c>
      <c r="AT266" s="24" t="s">
        <v>189</v>
      </c>
      <c r="AU266" s="24" t="s">
        <v>87</v>
      </c>
      <c r="AY266" s="24" t="s">
        <v>187</v>
      </c>
      <c r="BE266" s="203">
        <f t="shared" si="54"/>
        <v>0</v>
      </c>
      <c r="BF266" s="203">
        <f t="shared" si="55"/>
        <v>0</v>
      </c>
      <c r="BG266" s="203">
        <f t="shared" si="56"/>
        <v>0</v>
      </c>
      <c r="BH266" s="203">
        <f t="shared" si="57"/>
        <v>0</v>
      </c>
      <c r="BI266" s="203">
        <f t="shared" si="58"/>
        <v>0</v>
      </c>
      <c r="BJ266" s="24" t="s">
        <v>85</v>
      </c>
      <c r="BK266" s="203">
        <f t="shared" si="59"/>
        <v>0</v>
      </c>
      <c r="BL266" s="24" t="s">
        <v>194</v>
      </c>
      <c r="BM266" s="24" t="s">
        <v>880</v>
      </c>
    </row>
    <row r="267" spans="2:65" s="1" customFormat="1" ht="25.5" customHeight="1">
      <c r="B267" s="41"/>
      <c r="C267" s="192" t="s">
        <v>881</v>
      </c>
      <c r="D267" s="192" t="s">
        <v>189</v>
      </c>
      <c r="E267" s="193" t="s">
        <v>882</v>
      </c>
      <c r="F267" s="194" t="s">
        <v>883</v>
      </c>
      <c r="G267" s="195" t="s">
        <v>293</v>
      </c>
      <c r="H267" s="196">
        <v>115</v>
      </c>
      <c r="I267" s="197"/>
      <c r="J267" s="198">
        <f t="shared" si="50"/>
        <v>0</v>
      </c>
      <c r="K267" s="194" t="s">
        <v>193</v>
      </c>
      <c r="L267" s="61"/>
      <c r="M267" s="199" t="s">
        <v>21</v>
      </c>
      <c r="N267" s="200" t="s">
        <v>48</v>
      </c>
      <c r="O267" s="42"/>
      <c r="P267" s="201">
        <f t="shared" si="51"/>
        <v>0</v>
      </c>
      <c r="Q267" s="201">
        <v>1.4999999999999999E-4</v>
      </c>
      <c r="R267" s="201">
        <f t="shared" si="52"/>
        <v>1.7249999999999998E-2</v>
      </c>
      <c r="S267" s="201">
        <v>0</v>
      </c>
      <c r="T267" s="202">
        <f t="shared" si="53"/>
        <v>0</v>
      </c>
      <c r="AR267" s="24" t="s">
        <v>194</v>
      </c>
      <c r="AT267" s="24" t="s">
        <v>189</v>
      </c>
      <c r="AU267" s="24" t="s">
        <v>87</v>
      </c>
      <c r="AY267" s="24" t="s">
        <v>187</v>
      </c>
      <c r="BE267" s="203">
        <f t="shared" si="54"/>
        <v>0</v>
      </c>
      <c r="BF267" s="203">
        <f t="shared" si="55"/>
        <v>0</v>
      </c>
      <c r="BG267" s="203">
        <f t="shared" si="56"/>
        <v>0</v>
      </c>
      <c r="BH267" s="203">
        <f t="shared" si="57"/>
        <v>0</v>
      </c>
      <c r="BI267" s="203">
        <f t="shared" si="58"/>
        <v>0</v>
      </c>
      <c r="BJ267" s="24" t="s">
        <v>85</v>
      </c>
      <c r="BK267" s="203">
        <f t="shared" si="59"/>
        <v>0</v>
      </c>
      <c r="BL267" s="24" t="s">
        <v>194</v>
      </c>
      <c r="BM267" s="24" t="s">
        <v>884</v>
      </c>
    </row>
    <row r="268" spans="2:65" s="1" customFormat="1" ht="25.5" customHeight="1">
      <c r="B268" s="41"/>
      <c r="C268" s="192" t="s">
        <v>885</v>
      </c>
      <c r="D268" s="192" t="s">
        <v>189</v>
      </c>
      <c r="E268" s="193" t="s">
        <v>886</v>
      </c>
      <c r="F268" s="194" t="s">
        <v>887</v>
      </c>
      <c r="G268" s="195" t="s">
        <v>293</v>
      </c>
      <c r="H268" s="196">
        <v>115</v>
      </c>
      <c r="I268" s="197"/>
      <c r="J268" s="198">
        <f t="shared" si="50"/>
        <v>0</v>
      </c>
      <c r="K268" s="194" t="s">
        <v>193</v>
      </c>
      <c r="L268" s="61"/>
      <c r="M268" s="199" t="s">
        <v>21</v>
      </c>
      <c r="N268" s="200" t="s">
        <v>48</v>
      </c>
      <c r="O268" s="42"/>
      <c r="P268" s="201">
        <f t="shared" si="51"/>
        <v>0</v>
      </c>
      <c r="Q268" s="201">
        <v>6.4999999999999997E-4</v>
      </c>
      <c r="R268" s="201">
        <f t="shared" si="52"/>
        <v>7.4749999999999997E-2</v>
      </c>
      <c r="S268" s="201">
        <v>0</v>
      </c>
      <c r="T268" s="202">
        <f t="shared" si="53"/>
        <v>0</v>
      </c>
      <c r="AR268" s="24" t="s">
        <v>194</v>
      </c>
      <c r="AT268" s="24" t="s">
        <v>189</v>
      </c>
      <c r="AU268" s="24" t="s">
        <v>87</v>
      </c>
      <c r="AY268" s="24" t="s">
        <v>187</v>
      </c>
      <c r="BE268" s="203">
        <f t="shared" si="54"/>
        <v>0</v>
      </c>
      <c r="BF268" s="203">
        <f t="shared" si="55"/>
        <v>0</v>
      </c>
      <c r="BG268" s="203">
        <f t="shared" si="56"/>
        <v>0</v>
      </c>
      <c r="BH268" s="203">
        <f t="shared" si="57"/>
        <v>0</v>
      </c>
      <c r="BI268" s="203">
        <f t="shared" si="58"/>
        <v>0</v>
      </c>
      <c r="BJ268" s="24" t="s">
        <v>85</v>
      </c>
      <c r="BK268" s="203">
        <f t="shared" si="59"/>
        <v>0</v>
      </c>
      <c r="BL268" s="24" t="s">
        <v>194</v>
      </c>
      <c r="BM268" s="24" t="s">
        <v>888</v>
      </c>
    </row>
    <row r="269" spans="2:65" s="1" customFormat="1" ht="25.5" customHeight="1">
      <c r="B269" s="41"/>
      <c r="C269" s="192" t="s">
        <v>889</v>
      </c>
      <c r="D269" s="192" t="s">
        <v>189</v>
      </c>
      <c r="E269" s="193" t="s">
        <v>890</v>
      </c>
      <c r="F269" s="194" t="s">
        <v>891</v>
      </c>
      <c r="G269" s="195" t="s">
        <v>293</v>
      </c>
      <c r="H269" s="196">
        <v>30</v>
      </c>
      <c r="I269" s="197"/>
      <c r="J269" s="198">
        <f t="shared" si="50"/>
        <v>0</v>
      </c>
      <c r="K269" s="194" t="s">
        <v>193</v>
      </c>
      <c r="L269" s="61"/>
      <c r="M269" s="199" t="s">
        <v>21</v>
      </c>
      <c r="N269" s="200" t="s">
        <v>48</v>
      </c>
      <c r="O269" s="42"/>
      <c r="P269" s="201">
        <f t="shared" si="51"/>
        <v>0</v>
      </c>
      <c r="Q269" s="201">
        <v>5.0000000000000002E-5</v>
      </c>
      <c r="R269" s="201">
        <f t="shared" si="52"/>
        <v>1.5E-3</v>
      </c>
      <c r="S269" s="201">
        <v>0</v>
      </c>
      <c r="T269" s="202">
        <f t="shared" si="53"/>
        <v>0</v>
      </c>
      <c r="AR269" s="24" t="s">
        <v>194</v>
      </c>
      <c r="AT269" s="24" t="s">
        <v>189</v>
      </c>
      <c r="AU269" s="24" t="s">
        <v>87</v>
      </c>
      <c r="AY269" s="24" t="s">
        <v>187</v>
      </c>
      <c r="BE269" s="203">
        <f t="shared" si="54"/>
        <v>0</v>
      </c>
      <c r="BF269" s="203">
        <f t="shared" si="55"/>
        <v>0</v>
      </c>
      <c r="BG269" s="203">
        <f t="shared" si="56"/>
        <v>0</v>
      </c>
      <c r="BH269" s="203">
        <f t="shared" si="57"/>
        <v>0</v>
      </c>
      <c r="BI269" s="203">
        <f t="shared" si="58"/>
        <v>0</v>
      </c>
      <c r="BJ269" s="24" t="s">
        <v>85</v>
      </c>
      <c r="BK269" s="203">
        <f t="shared" si="59"/>
        <v>0</v>
      </c>
      <c r="BL269" s="24" t="s">
        <v>194</v>
      </c>
      <c r="BM269" s="24" t="s">
        <v>892</v>
      </c>
    </row>
    <row r="270" spans="2:65" s="1" customFormat="1" ht="25.5" customHeight="1">
      <c r="B270" s="41"/>
      <c r="C270" s="192" t="s">
        <v>893</v>
      </c>
      <c r="D270" s="192" t="s">
        <v>189</v>
      </c>
      <c r="E270" s="193" t="s">
        <v>894</v>
      </c>
      <c r="F270" s="194" t="s">
        <v>895</v>
      </c>
      <c r="G270" s="195" t="s">
        <v>293</v>
      </c>
      <c r="H270" s="196">
        <v>30</v>
      </c>
      <c r="I270" s="197"/>
      <c r="J270" s="198">
        <f t="shared" si="50"/>
        <v>0</v>
      </c>
      <c r="K270" s="194" t="s">
        <v>193</v>
      </c>
      <c r="L270" s="61"/>
      <c r="M270" s="199" t="s">
        <v>21</v>
      </c>
      <c r="N270" s="200" t="s">
        <v>48</v>
      </c>
      <c r="O270" s="42"/>
      <c r="P270" s="201">
        <f t="shared" si="51"/>
        <v>0</v>
      </c>
      <c r="Q270" s="201">
        <v>3.8000000000000002E-4</v>
      </c>
      <c r="R270" s="201">
        <f t="shared" si="52"/>
        <v>1.14E-2</v>
      </c>
      <c r="S270" s="201">
        <v>0</v>
      </c>
      <c r="T270" s="202">
        <f t="shared" si="53"/>
        <v>0</v>
      </c>
      <c r="AR270" s="24" t="s">
        <v>194</v>
      </c>
      <c r="AT270" s="24" t="s">
        <v>189</v>
      </c>
      <c r="AU270" s="24" t="s">
        <v>87</v>
      </c>
      <c r="AY270" s="24" t="s">
        <v>187</v>
      </c>
      <c r="BE270" s="203">
        <f t="shared" si="54"/>
        <v>0</v>
      </c>
      <c r="BF270" s="203">
        <f t="shared" si="55"/>
        <v>0</v>
      </c>
      <c r="BG270" s="203">
        <f t="shared" si="56"/>
        <v>0</v>
      </c>
      <c r="BH270" s="203">
        <f t="shared" si="57"/>
        <v>0</v>
      </c>
      <c r="BI270" s="203">
        <f t="shared" si="58"/>
        <v>0</v>
      </c>
      <c r="BJ270" s="24" t="s">
        <v>85</v>
      </c>
      <c r="BK270" s="203">
        <f t="shared" si="59"/>
        <v>0</v>
      </c>
      <c r="BL270" s="24" t="s">
        <v>194</v>
      </c>
      <c r="BM270" s="24" t="s">
        <v>896</v>
      </c>
    </row>
    <row r="271" spans="2:65" s="1" customFormat="1" ht="25.5" customHeight="1">
      <c r="B271" s="41"/>
      <c r="C271" s="192" t="s">
        <v>897</v>
      </c>
      <c r="D271" s="192" t="s">
        <v>189</v>
      </c>
      <c r="E271" s="193" t="s">
        <v>898</v>
      </c>
      <c r="F271" s="194" t="s">
        <v>899</v>
      </c>
      <c r="G271" s="195" t="s">
        <v>202</v>
      </c>
      <c r="H271" s="196">
        <v>160</v>
      </c>
      <c r="I271" s="197"/>
      <c r="J271" s="198">
        <f t="shared" si="50"/>
        <v>0</v>
      </c>
      <c r="K271" s="194" t="s">
        <v>193</v>
      </c>
      <c r="L271" s="61"/>
      <c r="M271" s="199" t="s">
        <v>21</v>
      </c>
      <c r="N271" s="200" t="s">
        <v>48</v>
      </c>
      <c r="O271" s="42"/>
      <c r="P271" s="201">
        <f t="shared" si="51"/>
        <v>0</v>
      </c>
      <c r="Q271" s="201">
        <v>5.9999999999999995E-4</v>
      </c>
      <c r="R271" s="201">
        <f t="shared" si="52"/>
        <v>9.5999999999999988E-2</v>
      </c>
      <c r="S271" s="201">
        <v>0</v>
      </c>
      <c r="T271" s="202">
        <f t="shared" si="53"/>
        <v>0</v>
      </c>
      <c r="AR271" s="24" t="s">
        <v>194</v>
      </c>
      <c r="AT271" s="24" t="s">
        <v>189</v>
      </c>
      <c r="AU271" s="24" t="s">
        <v>87</v>
      </c>
      <c r="AY271" s="24" t="s">
        <v>187</v>
      </c>
      <c r="BE271" s="203">
        <f t="shared" si="54"/>
        <v>0</v>
      </c>
      <c r="BF271" s="203">
        <f t="shared" si="55"/>
        <v>0</v>
      </c>
      <c r="BG271" s="203">
        <f t="shared" si="56"/>
        <v>0</v>
      </c>
      <c r="BH271" s="203">
        <f t="shared" si="57"/>
        <v>0</v>
      </c>
      <c r="BI271" s="203">
        <f t="shared" si="58"/>
        <v>0</v>
      </c>
      <c r="BJ271" s="24" t="s">
        <v>85</v>
      </c>
      <c r="BK271" s="203">
        <f t="shared" si="59"/>
        <v>0</v>
      </c>
      <c r="BL271" s="24" t="s">
        <v>194</v>
      </c>
      <c r="BM271" s="24" t="s">
        <v>900</v>
      </c>
    </row>
    <row r="272" spans="2:65" s="1" customFormat="1" ht="25.5" customHeight="1">
      <c r="B272" s="41"/>
      <c r="C272" s="192" t="s">
        <v>901</v>
      </c>
      <c r="D272" s="192" t="s">
        <v>189</v>
      </c>
      <c r="E272" s="193" t="s">
        <v>902</v>
      </c>
      <c r="F272" s="194" t="s">
        <v>903</v>
      </c>
      <c r="G272" s="195" t="s">
        <v>202</v>
      </c>
      <c r="H272" s="196">
        <v>160</v>
      </c>
      <c r="I272" s="197"/>
      <c r="J272" s="198">
        <f t="shared" si="50"/>
        <v>0</v>
      </c>
      <c r="K272" s="194" t="s">
        <v>193</v>
      </c>
      <c r="L272" s="61"/>
      <c r="M272" s="199" t="s">
        <v>21</v>
      </c>
      <c r="N272" s="200" t="s">
        <v>48</v>
      </c>
      <c r="O272" s="42"/>
      <c r="P272" s="201">
        <f t="shared" si="51"/>
        <v>0</v>
      </c>
      <c r="Q272" s="201">
        <v>2.5999999999999999E-3</v>
      </c>
      <c r="R272" s="201">
        <f t="shared" si="52"/>
        <v>0.41599999999999998</v>
      </c>
      <c r="S272" s="201">
        <v>0</v>
      </c>
      <c r="T272" s="202">
        <f t="shared" si="53"/>
        <v>0</v>
      </c>
      <c r="AR272" s="24" t="s">
        <v>194</v>
      </c>
      <c r="AT272" s="24" t="s">
        <v>189</v>
      </c>
      <c r="AU272" s="24" t="s">
        <v>87</v>
      </c>
      <c r="AY272" s="24" t="s">
        <v>187</v>
      </c>
      <c r="BE272" s="203">
        <f t="shared" si="54"/>
        <v>0</v>
      </c>
      <c r="BF272" s="203">
        <f t="shared" si="55"/>
        <v>0</v>
      </c>
      <c r="BG272" s="203">
        <f t="shared" si="56"/>
        <v>0</v>
      </c>
      <c r="BH272" s="203">
        <f t="shared" si="57"/>
        <v>0</v>
      </c>
      <c r="BI272" s="203">
        <f t="shared" si="58"/>
        <v>0</v>
      </c>
      <c r="BJ272" s="24" t="s">
        <v>85</v>
      </c>
      <c r="BK272" s="203">
        <f t="shared" si="59"/>
        <v>0</v>
      </c>
      <c r="BL272" s="24" t="s">
        <v>194</v>
      </c>
      <c r="BM272" s="24" t="s">
        <v>904</v>
      </c>
    </row>
    <row r="273" spans="2:65" s="1" customFormat="1" ht="16.5" customHeight="1">
      <c r="B273" s="41"/>
      <c r="C273" s="192" t="s">
        <v>905</v>
      </c>
      <c r="D273" s="192" t="s">
        <v>189</v>
      </c>
      <c r="E273" s="193" t="s">
        <v>906</v>
      </c>
      <c r="F273" s="194" t="s">
        <v>907</v>
      </c>
      <c r="G273" s="195" t="s">
        <v>202</v>
      </c>
      <c r="H273" s="196">
        <v>15</v>
      </c>
      <c r="I273" s="197"/>
      <c r="J273" s="198">
        <f t="shared" si="50"/>
        <v>0</v>
      </c>
      <c r="K273" s="194" t="s">
        <v>193</v>
      </c>
      <c r="L273" s="61"/>
      <c r="M273" s="199" t="s">
        <v>21</v>
      </c>
      <c r="N273" s="200" t="s">
        <v>48</v>
      </c>
      <c r="O273" s="42"/>
      <c r="P273" s="201">
        <f t="shared" si="51"/>
        <v>0</v>
      </c>
      <c r="Q273" s="201">
        <v>6.9999999999999994E-5</v>
      </c>
      <c r="R273" s="201">
        <f t="shared" si="52"/>
        <v>1.0499999999999999E-3</v>
      </c>
      <c r="S273" s="201">
        <v>0</v>
      </c>
      <c r="T273" s="202">
        <f t="shared" si="53"/>
        <v>0</v>
      </c>
      <c r="AR273" s="24" t="s">
        <v>194</v>
      </c>
      <c r="AT273" s="24" t="s">
        <v>189</v>
      </c>
      <c r="AU273" s="24" t="s">
        <v>87</v>
      </c>
      <c r="AY273" s="24" t="s">
        <v>187</v>
      </c>
      <c r="BE273" s="203">
        <f t="shared" si="54"/>
        <v>0</v>
      </c>
      <c r="BF273" s="203">
        <f t="shared" si="55"/>
        <v>0</v>
      </c>
      <c r="BG273" s="203">
        <f t="shared" si="56"/>
        <v>0</v>
      </c>
      <c r="BH273" s="203">
        <f t="shared" si="57"/>
        <v>0</v>
      </c>
      <c r="BI273" s="203">
        <f t="shared" si="58"/>
        <v>0</v>
      </c>
      <c r="BJ273" s="24" t="s">
        <v>85</v>
      </c>
      <c r="BK273" s="203">
        <f t="shared" si="59"/>
        <v>0</v>
      </c>
      <c r="BL273" s="24" t="s">
        <v>194</v>
      </c>
      <c r="BM273" s="24" t="s">
        <v>908</v>
      </c>
    </row>
    <row r="274" spans="2:65" s="1" customFormat="1" ht="16.5" customHeight="1">
      <c r="B274" s="41"/>
      <c r="C274" s="192" t="s">
        <v>909</v>
      </c>
      <c r="D274" s="192" t="s">
        <v>189</v>
      </c>
      <c r="E274" s="193" t="s">
        <v>910</v>
      </c>
      <c r="F274" s="194" t="s">
        <v>911</v>
      </c>
      <c r="G274" s="195" t="s">
        <v>192</v>
      </c>
      <c r="H274" s="196">
        <v>19</v>
      </c>
      <c r="I274" s="197"/>
      <c r="J274" s="198">
        <f t="shared" si="50"/>
        <v>0</v>
      </c>
      <c r="K274" s="194" t="s">
        <v>193</v>
      </c>
      <c r="L274" s="61"/>
      <c r="M274" s="199" t="s">
        <v>21</v>
      </c>
      <c r="N274" s="200" t="s">
        <v>48</v>
      </c>
      <c r="O274" s="42"/>
      <c r="P274" s="201">
        <f t="shared" si="51"/>
        <v>0</v>
      </c>
      <c r="Q274" s="201">
        <v>2.0799999999999998E-3</v>
      </c>
      <c r="R274" s="201">
        <f t="shared" si="52"/>
        <v>3.952E-2</v>
      </c>
      <c r="S274" s="201">
        <v>0</v>
      </c>
      <c r="T274" s="202">
        <f t="shared" si="53"/>
        <v>0</v>
      </c>
      <c r="AR274" s="24" t="s">
        <v>194</v>
      </c>
      <c r="AT274" s="24" t="s">
        <v>189</v>
      </c>
      <c r="AU274" s="24" t="s">
        <v>87</v>
      </c>
      <c r="AY274" s="24" t="s">
        <v>187</v>
      </c>
      <c r="BE274" s="203">
        <f t="shared" si="54"/>
        <v>0</v>
      </c>
      <c r="BF274" s="203">
        <f t="shared" si="55"/>
        <v>0</v>
      </c>
      <c r="BG274" s="203">
        <f t="shared" si="56"/>
        <v>0</v>
      </c>
      <c r="BH274" s="203">
        <f t="shared" si="57"/>
        <v>0</v>
      </c>
      <c r="BI274" s="203">
        <f t="shared" si="58"/>
        <v>0</v>
      </c>
      <c r="BJ274" s="24" t="s">
        <v>85</v>
      </c>
      <c r="BK274" s="203">
        <f t="shared" si="59"/>
        <v>0</v>
      </c>
      <c r="BL274" s="24" t="s">
        <v>194</v>
      </c>
      <c r="BM274" s="24" t="s">
        <v>912</v>
      </c>
    </row>
    <row r="275" spans="2:65" s="1" customFormat="1" ht="16.5" customHeight="1">
      <c r="B275" s="41"/>
      <c r="C275" s="192" t="s">
        <v>913</v>
      </c>
      <c r="D275" s="192" t="s">
        <v>189</v>
      </c>
      <c r="E275" s="193" t="s">
        <v>914</v>
      </c>
      <c r="F275" s="194" t="s">
        <v>915</v>
      </c>
      <c r="G275" s="195" t="s">
        <v>293</v>
      </c>
      <c r="H275" s="196">
        <v>25</v>
      </c>
      <c r="I275" s="197"/>
      <c r="J275" s="198">
        <f t="shared" si="50"/>
        <v>0</v>
      </c>
      <c r="K275" s="194" t="s">
        <v>193</v>
      </c>
      <c r="L275" s="61"/>
      <c r="M275" s="199" t="s">
        <v>21</v>
      </c>
      <c r="N275" s="200" t="s">
        <v>48</v>
      </c>
      <c r="O275" s="42"/>
      <c r="P275" s="201">
        <f t="shared" si="51"/>
        <v>0</v>
      </c>
      <c r="Q275" s="201">
        <v>3.5409999999999997E-2</v>
      </c>
      <c r="R275" s="201">
        <f t="shared" si="52"/>
        <v>0.88524999999999987</v>
      </c>
      <c r="S275" s="201">
        <v>0</v>
      </c>
      <c r="T275" s="202">
        <f t="shared" si="53"/>
        <v>0</v>
      </c>
      <c r="AR275" s="24" t="s">
        <v>194</v>
      </c>
      <c r="AT275" s="24" t="s">
        <v>189</v>
      </c>
      <c r="AU275" s="24" t="s">
        <v>87</v>
      </c>
      <c r="AY275" s="24" t="s">
        <v>187</v>
      </c>
      <c r="BE275" s="203">
        <f t="shared" si="54"/>
        <v>0</v>
      </c>
      <c r="BF275" s="203">
        <f t="shared" si="55"/>
        <v>0</v>
      </c>
      <c r="BG275" s="203">
        <f t="shared" si="56"/>
        <v>0</v>
      </c>
      <c r="BH275" s="203">
        <f t="shared" si="57"/>
        <v>0</v>
      </c>
      <c r="BI275" s="203">
        <f t="shared" si="58"/>
        <v>0</v>
      </c>
      <c r="BJ275" s="24" t="s">
        <v>85</v>
      </c>
      <c r="BK275" s="203">
        <f t="shared" si="59"/>
        <v>0</v>
      </c>
      <c r="BL275" s="24" t="s">
        <v>194</v>
      </c>
      <c r="BM275" s="24" t="s">
        <v>916</v>
      </c>
    </row>
    <row r="276" spans="2:65" s="10" customFormat="1" ht="29.85" customHeight="1">
      <c r="B276" s="176"/>
      <c r="C276" s="177"/>
      <c r="D276" s="178" t="s">
        <v>76</v>
      </c>
      <c r="E276" s="190" t="s">
        <v>917</v>
      </c>
      <c r="F276" s="190" t="s">
        <v>918</v>
      </c>
      <c r="G276" s="177"/>
      <c r="H276" s="177"/>
      <c r="I276" s="180"/>
      <c r="J276" s="191">
        <f>BK276</f>
        <v>0</v>
      </c>
      <c r="K276" s="177"/>
      <c r="L276" s="182"/>
      <c r="M276" s="183"/>
      <c r="N276" s="184"/>
      <c r="O276" s="184"/>
      <c r="P276" s="185">
        <f>SUM(P277:P280)</f>
        <v>0</v>
      </c>
      <c r="Q276" s="184"/>
      <c r="R276" s="185">
        <f>SUM(R277:R280)</f>
        <v>0</v>
      </c>
      <c r="S276" s="184"/>
      <c r="T276" s="186">
        <f>SUM(T277:T280)</f>
        <v>0</v>
      </c>
      <c r="AR276" s="187" t="s">
        <v>85</v>
      </c>
      <c r="AT276" s="188" t="s">
        <v>76</v>
      </c>
      <c r="AU276" s="188" t="s">
        <v>85</v>
      </c>
      <c r="AY276" s="187" t="s">
        <v>187</v>
      </c>
      <c r="BK276" s="189">
        <f>SUM(BK277:BK280)</f>
        <v>0</v>
      </c>
    </row>
    <row r="277" spans="2:65" s="1" customFormat="1" ht="25.5" customHeight="1">
      <c r="B277" s="41"/>
      <c r="C277" s="192" t="s">
        <v>919</v>
      </c>
      <c r="D277" s="192" t="s">
        <v>189</v>
      </c>
      <c r="E277" s="193" t="s">
        <v>920</v>
      </c>
      <c r="F277" s="194" t="s">
        <v>921</v>
      </c>
      <c r="G277" s="195" t="s">
        <v>304</v>
      </c>
      <c r="H277" s="196">
        <v>1283.3209999999999</v>
      </c>
      <c r="I277" s="197"/>
      <c r="J277" s="198">
        <f>ROUND(I277*H277,2)</f>
        <v>0</v>
      </c>
      <c r="K277" s="194" t="s">
        <v>193</v>
      </c>
      <c r="L277" s="61"/>
      <c r="M277" s="199" t="s">
        <v>21</v>
      </c>
      <c r="N277" s="200" t="s">
        <v>48</v>
      </c>
      <c r="O277" s="42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194</v>
      </c>
      <c r="AT277" s="24" t="s">
        <v>189</v>
      </c>
      <c r="AU277" s="24" t="s">
        <v>87</v>
      </c>
      <c r="AY277" s="24" t="s">
        <v>187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85</v>
      </c>
      <c r="BK277" s="203">
        <f>ROUND(I277*H277,2)</f>
        <v>0</v>
      </c>
      <c r="BL277" s="24" t="s">
        <v>194</v>
      </c>
      <c r="BM277" s="24" t="s">
        <v>922</v>
      </c>
    </row>
    <row r="278" spans="2:65" s="1" customFormat="1" ht="25.5" customHeight="1">
      <c r="B278" s="41"/>
      <c r="C278" s="192" t="s">
        <v>923</v>
      </c>
      <c r="D278" s="192" t="s">
        <v>189</v>
      </c>
      <c r="E278" s="193" t="s">
        <v>924</v>
      </c>
      <c r="F278" s="194" t="s">
        <v>925</v>
      </c>
      <c r="G278" s="195" t="s">
        <v>304</v>
      </c>
      <c r="H278" s="196">
        <v>1283.3209999999999</v>
      </c>
      <c r="I278" s="197"/>
      <c r="J278" s="198">
        <f>ROUND(I278*H278,2)</f>
        <v>0</v>
      </c>
      <c r="K278" s="194" t="s">
        <v>193</v>
      </c>
      <c r="L278" s="61"/>
      <c r="M278" s="199" t="s">
        <v>21</v>
      </c>
      <c r="N278" s="200" t="s">
        <v>48</v>
      </c>
      <c r="O278" s="42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194</v>
      </c>
      <c r="AT278" s="24" t="s">
        <v>189</v>
      </c>
      <c r="AU278" s="24" t="s">
        <v>87</v>
      </c>
      <c r="AY278" s="24" t="s">
        <v>187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85</v>
      </c>
      <c r="BK278" s="203">
        <f>ROUND(I278*H278,2)</f>
        <v>0</v>
      </c>
      <c r="BL278" s="24" t="s">
        <v>194</v>
      </c>
      <c r="BM278" s="24" t="s">
        <v>926</v>
      </c>
    </row>
    <row r="279" spans="2:65" s="1" customFormat="1" ht="25.5" customHeight="1">
      <c r="B279" s="41"/>
      <c r="C279" s="192" t="s">
        <v>927</v>
      </c>
      <c r="D279" s="192" t="s">
        <v>189</v>
      </c>
      <c r="E279" s="193" t="s">
        <v>928</v>
      </c>
      <c r="F279" s="194" t="s">
        <v>929</v>
      </c>
      <c r="G279" s="195" t="s">
        <v>304</v>
      </c>
      <c r="H279" s="196">
        <v>6346.9350000000004</v>
      </c>
      <c r="I279" s="197"/>
      <c r="J279" s="198">
        <f>ROUND(I279*H279,2)</f>
        <v>0</v>
      </c>
      <c r="K279" s="194" t="s">
        <v>193</v>
      </c>
      <c r="L279" s="61"/>
      <c r="M279" s="199" t="s">
        <v>21</v>
      </c>
      <c r="N279" s="200" t="s">
        <v>48</v>
      </c>
      <c r="O279" s="42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194</v>
      </c>
      <c r="AT279" s="24" t="s">
        <v>189</v>
      </c>
      <c r="AU279" s="24" t="s">
        <v>87</v>
      </c>
      <c r="AY279" s="24" t="s">
        <v>187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85</v>
      </c>
      <c r="BK279" s="203">
        <f>ROUND(I279*H279,2)</f>
        <v>0</v>
      </c>
      <c r="BL279" s="24" t="s">
        <v>194</v>
      </c>
      <c r="BM279" s="24" t="s">
        <v>930</v>
      </c>
    </row>
    <row r="280" spans="2:65" s="11" customFormat="1" ht="13.5">
      <c r="B280" s="204"/>
      <c r="C280" s="205"/>
      <c r="D280" s="206" t="s">
        <v>223</v>
      </c>
      <c r="E280" s="207" t="s">
        <v>21</v>
      </c>
      <c r="F280" s="208" t="s">
        <v>931</v>
      </c>
      <c r="G280" s="205"/>
      <c r="H280" s="209">
        <v>6346.9350000000004</v>
      </c>
      <c r="I280" s="210"/>
      <c r="J280" s="205"/>
      <c r="K280" s="205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223</v>
      </c>
      <c r="AU280" s="215" t="s">
        <v>87</v>
      </c>
      <c r="AV280" s="11" t="s">
        <v>87</v>
      </c>
      <c r="AW280" s="11" t="s">
        <v>40</v>
      </c>
      <c r="AX280" s="11" t="s">
        <v>85</v>
      </c>
      <c r="AY280" s="215" t="s">
        <v>187</v>
      </c>
    </row>
    <row r="281" spans="2:65" s="10" customFormat="1" ht="29.85" customHeight="1">
      <c r="B281" s="176"/>
      <c r="C281" s="177"/>
      <c r="D281" s="178" t="s">
        <v>76</v>
      </c>
      <c r="E281" s="190" t="s">
        <v>299</v>
      </c>
      <c r="F281" s="190" t="s">
        <v>300</v>
      </c>
      <c r="G281" s="177"/>
      <c r="H281" s="177"/>
      <c r="I281" s="180"/>
      <c r="J281" s="191">
        <f>BK281</f>
        <v>0</v>
      </c>
      <c r="K281" s="177"/>
      <c r="L281" s="182"/>
      <c r="M281" s="183"/>
      <c r="N281" s="184"/>
      <c r="O281" s="184"/>
      <c r="P281" s="185">
        <f>SUM(P282:P295)</f>
        <v>0</v>
      </c>
      <c r="Q281" s="184"/>
      <c r="R281" s="185">
        <f>SUM(R282:R295)</f>
        <v>0</v>
      </c>
      <c r="S281" s="184"/>
      <c r="T281" s="186">
        <f>SUM(T282:T295)</f>
        <v>0</v>
      </c>
      <c r="AR281" s="187" t="s">
        <v>85</v>
      </c>
      <c r="AT281" s="188" t="s">
        <v>76</v>
      </c>
      <c r="AU281" s="188" t="s">
        <v>85</v>
      </c>
      <c r="AY281" s="187" t="s">
        <v>187</v>
      </c>
      <c r="BK281" s="189">
        <f>SUM(BK282:BK295)</f>
        <v>0</v>
      </c>
    </row>
    <row r="282" spans="2:65" s="1" customFormat="1" ht="16.5" customHeight="1">
      <c r="B282" s="41"/>
      <c r="C282" s="192" t="s">
        <v>932</v>
      </c>
      <c r="D282" s="192" t="s">
        <v>189</v>
      </c>
      <c r="E282" s="193" t="s">
        <v>328</v>
      </c>
      <c r="F282" s="194" t="s">
        <v>329</v>
      </c>
      <c r="G282" s="195" t="s">
        <v>304</v>
      </c>
      <c r="H282" s="196">
        <v>1391.864</v>
      </c>
      <c r="I282" s="197"/>
      <c r="J282" s="198">
        <f>ROUND(I282*H282,2)</f>
        <v>0</v>
      </c>
      <c r="K282" s="194" t="s">
        <v>193</v>
      </c>
      <c r="L282" s="61"/>
      <c r="M282" s="199" t="s">
        <v>21</v>
      </c>
      <c r="N282" s="200" t="s">
        <v>48</v>
      </c>
      <c r="O282" s="42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194</v>
      </c>
      <c r="AT282" s="24" t="s">
        <v>189</v>
      </c>
      <c r="AU282" s="24" t="s">
        <v>87</v>
      </c>
      <c r="AY282" s="24" t="s">
        <v>187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85</v>
      </c>
      <c r="BK282" s="203">
        <f>ROUND(I282*H282,2)</f>
        <v>0</v>
      </c>
      <c r="BL282" s="24" t="s">
        <v>194</v>
      </c>
      <c r="BM282" s="24" t="s">
        <v>933</v>
      </c>
    </row>
    <row r="283" spans="2:65" s="1" customFormat="1" ht="16.5" customHeight="1">
      <c r="B283" s="41"/>
      <c r="C283" s="192" t="s">
        <v>934</v>
      </c>
      <c r="D283" s="192" t="s">
        <v>189</v>
      </c>
      <c r="E283" s="193" t="s">
        <v>332</v>
      </c>
      <c r="F283" s="194" t="s">
        <v>333</v>
      </c>
      <c r="G283" s="195" t="s">
        <v>304</v>
      </c>
      <c r="H283" s="196">
        <v>40364.055999999997</v>
      </c>
      <c r="I283" s="197"/>
      <c r="J283" s="198">
        <f>ROUND(I283*H283,2)</f>
        <v>0</v>
      </c>
      <c r="K283" s="194" t="s">
        <v>193</v>
      </c>
      <c r="L283" s="61"/>
      <c r="M283" s="199" t="s">
        <v>21</v>
      </c>
      <c r="N283" s="200" t="s">
        <v>48</v>
      </c>
      <c r="O283" s="42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4" t="s">
        <v>194</v>
      </c>
      <c r="AT283" s="24" t="s">
        <v>189</v>
      </c>
      <c r="AU283" s="24" t="s">
        <v>87</v>
      </c>
      <c r="AY283" s="24" t="s">
        <v>187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85</v>
      </c>
      <c r="BK283" s="203">
        <f>ROUND(I283*H283,2)</f>
        <v>0</v>
      </c>
      <c r="BL283" s="24" t="s">
        <v>194</v>
      </c>
      <c r="BM283" s="24" t="s">
        <v>935</v>
      </c>
    </row>
    <row r="284" spans="2:65" s="11" customFormat="1" ht="13.5">
      <c r="B284" s="204"/>
      <c r="C284" s="205"/>
      <c r="D284" s="206" t="s">
        <v>223</v>
      </c>
      <c r="E284" s="207" t="s">
        <v>21</v>
      </c>
      <c r="F284" s="208" t="s">
        <v>936</v>
      </c>
      <c r="G284" s="205"/>
      <c r="H284" s="209">
        <v>40364.055999999997</v>
      </c>
      <c r="I284" s="210"/>
      <c r="J284" s="205"/>
      <c r="K284" s="205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223</v>
      </c>
      <c r="AU284" s="215" t="s">
        <v>87</v>
      </c>
      <c r="AV284" s="11" t="s">
        <v>87</v>
      </c>
      <c r="AW284" s="11" t="s">
        <v>40</v>
      </c>
      <c r="AX284" s="11" t="s">
        <v>85</v>
      </c>
      <c r="AY284" s="215" t="s">
        <v>187</v>
      </c>
    </row>
    <row r="285" spans="2:65" s="1" customFormat="1" ht="25.5" customHeight="1">
      <c r="B285" s="41"/>
      <c r="C285" s="192" t="s">
        <v>937</v>
      </c>
      <c r="D285" s="192" t="s">
        <v>189</v>
      </c>
      <c r="E285" s="193" t="s">
        <v>938</v>
      </c>
      <c r="F285" s="194" t="s">
        <v>939</v>
      </c>
      <c r="G285" s="195" t="s">
        <v>304</v>
      </c>
      <c r="H285" s="196">
        <v>53.697000000000003</v>
      </c>
      <c r="I285" s="197"/>
      <c r="J285" s="198">
        <f>ROUND(I285*H285,2)</f>
        <v>0</v>
      </c>
      <c r="K285" s="194" t="s">
        <v>193</v>
      </c>
      <c r="L285" s="61"/>
      <c r="M285" s="199" t="s">
        <v>21</v>
      </c>
      <c r="N285" s="200" t="s">
        <v>48</v>
      </c>
      <c r="O285" s="42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194</v>
      </c>
      <c r="AT285" s="24" t="s">
        <v>189</v>
      </c>
      <c r="AU285" s="24" t="s">
        <v>87</v>
      </c>
      <c r="AY285" s="24" t="s">
        <v>187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85</v>
      </c>
      <c r="BK285" s="203">
        <f>ROUND(I285*H285,2)</f>
        <v>0</v>
      </c>
      <c r="BL285" s="24" t="s">
        <v>194</v>
      </c>
      <c r="BM285" s="24" t="s">
        <v>940</v>
      </c>
    </row>
    <row r="286" spans="2:65" s="1" customFormat="1" ht="25.5" customHeight="1">
      <c r="B286" s="41"/>
      <c r="C286" s="192" t="s">
        <v>941</v>
      </c>
      <c r="D286" s="192" t="s">
        <v>189</v>
      </c>
      <c r="E286" s="193" t="s">
        <v>942</v>
      </c>
      <c r="F286" s="194" t="s">
        <v>943</v>
      </c>
      <c r="G286" s="195" t="s">
        <v>304</v>
      </c>
      <c r="H286" s="196">
        <v>53.697000000000003</v>
      </c>
      <c r="I286" s="197"/>
      <c r="J286" s="198">
        <f>ROUND(I286*H286,2)</f>
        <v>0</v>
      </c>
      <c r="K286" s="194" t="s">
        <v>193</v>
      </c>
      <c r="L286" s="61"/>
      <c r="M286" s="199" t="s">
        <v>21</v>
      </c>
      <c r="N286" s="200" t="s">
        <v>48</v>
      </c>
      <c r="O286" s="42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194</v>
      </c>
      <c r="AT286" s="24" t="s">
        <v>189</v>
      </c>
      <c r="AU286" s="24" t="s">
        <v>87</v>
      </c>
      <c r="AY286" s="24" t="s">
        <v>187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85</v>
      </c>
      <c r="BK286" s="203">
        <f>ROUND(I286*H286,2)</f>
        <v>0</v>
      </c>
      <c r="BL286" s="24" t="s">
        <v>194</v>
      </c>
      <c r="BM286" s="24" t="s">
        <v>944</v>
      </c>
    </row>
    <row r="287" spans="2:65" s="1" customFormat="1" ht="25.5" customHeight="1">
      <c r="B287" s="41"/>
      <c r="C287" s="192" t="s">
        <v>945</v>
      </c>
      <c r="D287" s="192" t="s">
        <v>189</v>
      </c>
      <c r="E287" s="193" t="s">
        <v>946</v>
      </c>
      <c r="F287" s="194" t="s">
        <v>947</v>
      </c>
      <c r="G287" s="195" t="s">
        <v>304</v>
      </c>
      <c r="H287" s="196">
        <v>1288.7280000000001</v>
      </c>
      <c r="I287" s="197"/>
      <c r="J287" s="198">
        <f>ROUND(I287*H287,2)</f>
        <v>0</v>
      </c>
      <c r="K287" s="194" t="s">
        <v>193</v>
      </c>
      <c r="L287" s="61"/>
      <c r="M287" s="199" t="s">
        <v>21</v>
      </c>
      <c r="N287" s="200" t="s">
        <v>48</v>
      </c>
      <c r="O287" s="42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4" t="s">
        <v>194</v>
      </c>
      <c r="AT287" s="24" t="s">
        <v>189</v>
      </c>
      <c r="AU287" s="24" t="s">
        <v>87</v>
      </c>
      <c r="AY287" s="24" t="s">
        <v>187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85</v>
      </c>
      <c r="BK287" s="203">
        <f>ROUND(I287*H287,2)</f>
        <v>0</v>
      </c>
      <c r="BL287" s="24" t="s">
        <v>194</v>
      </c>
      <c r="BM287" s="24" t="s">
        <v>948</v>
      </c>
    </row>
    <row r="288" spans="2:65" s="11" customFormat="1" ht="13.5">
      <c r="B288" s="204"/>
      <c r="C288" s="205"/>
      <c r="D288" s="206" t="s">
        <v>223</v>
      </c>
      <c r="E288" s="207" t="s">
        <v>21</v>
      </c>
      <c r="F288" s="208" t="s">
        <v>949</v>
      </c>
      <c r="G288" s="205"/>
      <c r="H288" s="209">
        <v>1288.7280000000001</v>
      </c>
      <c r="I288" s="210"/>
      <c r="J288" s="205"/>
      <c r="K288" s="205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223</v>
      </c>
      <c r="AU288" s="215" t="s">
        <v>87</v>
      </c>
      <c r="AV288" s="11" t="s">
        <v>87</v>
      </c>
      <c r="AW288" s="11" t="s">
        <v>40</v>
      </c>
      <c r="AX288" s="11" t="s">
        <v>85</v>
      </c>
      <c r="AY288" s="215" t="s">
        <v>187</v>
      </c>
    </row>
    <row r="289" spans="2:65" s="1" customFormat="1" ht="25.5" customHeight="1">
      <c r="B289" s="41"/>
      <c r="C289" s="192" t="s">
        <v>950</v>
      </c>
      <c r="D289" s="192" t="s">
        <v>189</v>
      </c>
      <c r="E289" s="193" t="s">
        <v>951</v>
      </c>
      <c r="F289" s="194" t="s">
        <v>952</v>
      </c>
      <c r="G289" s="195" t="s">
        <v>304</v>
      </c>
      <c r="H289" s="196">
        <v>53.697000000000003</v>
      </c>
      <c r="I289" s="197"/>
      <c r="J289" s="198">
        <f>ROUND(I289*H289,2)</f>
        <v>0</v>
      </c>
      <c r="K289" s="194" t="s">
        <v>193</v>
      </c>
      <c r="L289" s="61"/>
      <c r="M289" s="199" t="s">
        <v>21</v>
      </c>
      <c r="N289" s="200" t="s">
        <v>48</v>
      </c>
      <c r="O289" s="42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194</v>
      </c>
      <c r="AT289" s="24" t="s">
        <v>189</v>
      </c>
      <c r="AU289" s="24" t="s">
        <v>87</v>
      </c>
      <c r="AY289" s="24" t="s">
        <v>187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85</v>
      </c>
      <c r="BK289" s="203">
        <f>ROUND(I289*H289,2)</f>
        <v>0</v>
      </c>
      <c r="BL289" s="24" t="s">
        <v>194</v>
      </c>
      <c r="BM289" s="24" t="s">
        <v>953</v>
      </c>
    </row>
    <row r="290" spans="2:65" s="1" customFormat="1" ht="25.5" customHeight="1">
      <c r="B290" s="41"/>
      <c r="C290" s="192" t="s">
        <v>954</v>
      </c>
      <c r="D290" s="192" t="s">
        <v>189</v>
      </c>
      <c r="E290" s="193" t="s">
        <v>955</v>
      </c>
      <c r="F290" s="194" t="s">
        <v>956</v>
      </c>
      <c r="G290" s="195" t="s">
        <v>304</v>
      </c>
      <c r="H290" s="196">
        <v>53.697000000000003</v>
      </c>
      <c r="I290" s="197"/>
      <c r="J290" s="198">
        <f>ROUND(I290*H290,2)</f>
        <v>0</v>
      </c>
      <c r="K290" s="194" t="s">
        <v>193</v>
      </c>
      <c r="L290" s="61"/>
      <c r="M290" s="199" t="s">
        <v>21</v>
      </c>
      <c r="N290" s="200" t="s">
        <v>48</v>
      </c>
      <c r="O290" s="42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194</v>
      </c>
      <c r="AT290" s="24" t="s">
        <v>189</v>
      </c>
      <c r="AU290" s="24" t="s">
        <v>87</v>
      </c>
      <c r="AY290" s="24" t="s">
        <v>187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85</v>
      </c>
      <c r="BK290" s="203">
        <f>ROUND(I290*H290,2)</f>
        <v>0</v>
      </c>
      <c r="BL290" s="24" t="s">
        <v>194</v>
      </c>
      <c r="BM290" s="24" t="s">
        <v>957</v>
      </c>
    </row>
    <row r="291" spans="2:65" s="1" customFormat="1" ht="25.5" customHeight="1">
      <c r="B291" s="41"/>
      <c r="C291" s="192" t="s">
        <v>958</v>
      </c>
      <c r="D291" s="192" t="s">
        <v>189</v>
      </c>
      <c r="E291" s="193" t="s">
        <v>959</v>
      </c>
      <c r="F291" s="194" t="s">
        <v>960</v>
      </c>
      <c r="G291" s="195" t="s">
        <v>304</v>
      </c>
      <c r="H291" s="196">
        <v>1288.7280000000001</v>
      </c>
      <c r="I291" s="197"/>
      <c r="J291" s="198">
        <f>ROUND(I291*H291,2)</f>
        <v>0</v>
      </c>
      <c r="K291" s="194" t="s">
        <v>193</v>
      </c>
      <c r="L291" s="61"/>
      <c r="M291" s="199" t="s">
        <v>21</v>
      </c>
      <c r="N291" s="200" t="s">
        <v>48</v>
      </c>
      <c r="O291" s="42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4" t="s">
        <v>194</v>
      </c>
      <c r="AT291" s="24" t="s">
        <v>189</v>
      </c>
      <c r="AU291" s="24" t="s">
        <v>87</v>
      </c>
      <c r="AY291" s="24" t="s">
        <v>187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85</v>
      </c>
      <c r="BK291" s="203">
        <f>ROUND(I291*H291,2)</f>
        <v>0</v>
      </c>
      <c r="BL291" s="24" t="s">
        <v>194</v>
      </c>
      <c r="BM291" s="24" t="s">
        <v>961</v>
      </c>
    </row>
    <row r="292" spans="2:65" s="11" customFormat="1" ht="13.5">
      <c r="B292" s="204"/>
      <c r="C292" s="205"/>
      <c r="D292" s="206" t="s">
        <v>223</v>
      </c>
      <c r="E292" s="207" t="s">
        <v>21</v>
      </c>
      <c r="F292" s="208" t="s">
        <v>949</v>
      </c>
      <c r="G292" s="205"/>
      <c r="H292" s="209">
        <v>1288.7280000000001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223</v>
      </c>
      <c r="AU292" s="215" t="s">
        <v>87</v>
      </c>
      <c r="AV292" s="11" t="s">
        <v>87</v>
      </c>
      <c r="AW292" s="11" t="s">
        <v>40</v>
      </c>
      <c r="AX292" s="11" t="s">
        <v>85</v>
      </c>
      <c r="AY292" s="215" t="s">
        <v>187</v>
      </c>
    </row>
    <row r="293" spans="2:65" s="1" customFormat="1" ht="25.5" customHeight="1">
      <c r="B293" s="41"/>
      <c r="C293" s="192" t="s">
        <v>962</v>
      </c>
      <c r="D293" s="192" t="s">
        <v>189</v>
      </c>
      <c r="E293" s="193" t="s">
        <v>337</v>
      </c>
      <c r="F293" s="194" t="s">
        <v>338</v>
      </c>
      <c r="G293" s="195" t="s">
        <v>304</v>
      </c>
      <c r="H293" s="196">
        <v>594.83500000000004</v>
      </c>
      <c r="I293" s="197"/>
      <c r="J293" s="198">
        <f>ROUND(I293*H293,2)</f>
        <v>0</v>
      </c>
      <c r="K293" s="194" t="s">
        <v>193</v>
      </c>
      <c r="L293" s="61"/>
      <c r="M293" s="199" t="s">
        <v>21</v>
      </c>
      <c r="N293" s="200" t="s">
        <v>48</v>
      </c>
      <c r="O293" s="42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4" t="s">
        <v>194</v>
      </c>
      <c r="AT293" s="24" t="s">
        <v>189</v>
      </c>
      <c r="AU293" s="24" t="s">
        <v>87</v>
      </c>
      <c r="AY293" s="24" t="s">
        <v>187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85</v>
      </c>
      <c r="BK293" s="203">
        <f>ROUND(I293*H293,2)</f>
        <v>0</v>
      </c>
      <c r="BL293" s="24" t="s">
        <v>194</v>
      </c>
      <c r="BM293" s="24" t="s">
        <v>963</v>
      </c>
    </row>
    <row r="294" spans="2:65" s="1" customFormat="1" ht="38.25" customHeight="1">
      <c r="B294" s="41"/>
      <c r="C294" s="192" t="s">
        <v>964</v>
      </c>
      <c r="D294" s="192" t="s">
        <v>189</v>
      </c>
      <c r="E294" s="193" t="s">
        <v>359</v>
      </c>
      <c r="F294" s="194" t="s">
        <v>360</v>
      </c>
      <c r="G294" s="195" t="s">
        <v>304</v>
      </c>
      <c r="H294" s="196">
        <v>549.60900000000004</v>
      </c>
      <c r="I294" s="197"/>
      <c r="J294" s="198">
        <f>ROUND(I294*H294,2)</f>
        <v>0</v>
      </c>
      <c r="K294" s="194" t="s">
        <v>193</v>
      </c>
      <c r="L294" s="61"/>
      <c r="M294" s="199" t="s">
        <v>21</v>
      </c>
      <c r="N294" s="200" t="s">
        <v>48</v>
      </c>
      <c r="O294" s="42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4" t="s">
        <v>194</v>
      </c>
      <c r="AT294" s="24" t="s">
        <v>189</v>
      </c>
      <c r="AU294" s="24" t="s">
        <v>87</v>
      </c>
      <c r="AY294" s="24" t="s">
        <v>187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4" t="s">
        <v>85</v>
      </c>
      <c r="BK294" s="203">
        <f>ROUND(I294*H294,2)</f>
        <v>0</v>
      </c>
      <c r="BL294" s="24" t="s">
        <v>194</v>
      </c>
      <c r="BM294" s="24" t="s">
        <v>965</v>
      </c>
    </row>
    <row r="295" spans="2:65" s="1" customFormat="1" ht="38.25" customHeight="1">
      <c r="B295" s="41"/>
      <c r="C295" s="192" t="s">
        <v>966</v>
      </c>
      <c r="D295" s="192" t="s">
        <v>189</v>
      </c>
      <c r="E295" s="193" t="s">
        <v>364</v>
      </c>
      <c r="F295" s="194" t="s">
        <v>365</v>
      </c>
      <c r="G295" s="195" t="s">
        <v>304</v>
      </c>
      <c r="H295" s="196">
        <v>247.42</v>
      </c>
      <c r="I295" s="197"/>
      <c r="J295" s="198">
        <f>ROUND(I295*H295,2)</f>
        <v>0</v>
      </c>
      <c r="K295" s="194" t="s">
        <v>193</v>
      </c>
      <c r="L295" s="61"/>
      <c r="M295" s="199" t="s">
        <v>21</v>
      </c>
      <c r="N295" s="200" t="s">
        <v>48</v>
      </c>
      <c r="O295" s="42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194</v>
      </c>
      <c r="AT295" s="24" t="s">
        <v>189</v>
      </c>
      <c r="AU295" s="24" t="s">
        <v>87</v>
      </c>
      <c r="AY295" s="24" t="s">
        <v>187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85</v>
      </c>
      <c r="BK295" s="203">
        <f>ROUND(I295*H295,2)</f>
        <v>0</v>
      </c>
      <c r="BL295" s="24" t="s">
        <v>194</v>
      </c>
      <c r="BM295" s="24" t="s">
        <v>967</v>
      </c>
    </row>
    <row r="296" spans="2:65" s="10" customFormat="1" ht="37.35" customHeight="1">
      <c r="B296" s="176"/>
      <c r="C296" s="177"/>
      <c r="D296" s="178" t="s">
        <v>76</v>
      </c>
      <c r="E296" s="179" t="s">
        <v>511</v>
      </c>
      <c r="F296" s="179" t="s">
        <v>968</v>
      </c>
      <c r="G296" s="177"/>
      <c r="H296" s="177"/>
      <c r="I296" s="180"/>
      <c r="J296" s="181">
        <f>BK296</f>
        <v>0</v>
      </c>
      <c r="K296" s="177"/>
      <c r="L296" s="182"/>
      <c r="M296" s="183"/>
      <c r="N296" s="184"/>
      <c r="O296" s="184"/>
      <c r="P296" s="185">
        <f>P297</f>
        <v>0</v>
      </c>
      <c r="Q296" s="184"/>
      <c r="R296" s="185">
        <f>R297</f>
        <v>0.64700000000000002</v>
      </c>
      <c r="S296" s="184"/>
      <c r="T296" s="186">
        <f>T297</f>
        <v>0</v>
      </c>
      <c r="AR296" s="187" t="s">
        <v>199</v>
      </c>
      <c r="AT296" s="188" t="s">
        <v>76</v>
      </c>
      <c r="AU296" s="188" t="s">
        <v>77</v>
      </c>
      <c r="AY296" s="187" t="s">
        <v>187</v>
      </c>
      <c r="BK296" s="189">
        <f>BK297</f>
        <v>0</v>
      </c>
    </row>
    <row r="297" spans="2:65" s="10" customFormat="1" ht="19.899999999999999" customHeight="1">
      <c r="B297" s="176"/>
      <c r="C297" s="177"/>
      <c r="D297" s="178" t="s">
        <v>76</v>
      </c>
      <c r="E297" s="190" t="s">
        <v>969</v>
      </c>
      <c r="F297" s="190" t="s">
        <v>970</v>
      </c>
      <c r="G297" s="177"/>
      <c r="H297" s="177"/>
      <c r="I297" s="180"/>
      <c r="J297" s="191">
        <f>BK297</f>
        <v>0</v>
      </c>
      <c r="K297" s="177"/>
      <c r="L297" s="182"/>
      <c r="M297" s="183"/>
      <c r="N297" s="184"/>
      <c r="O297" s="184"/>
      <c r="P297" s="185">
        <f>SUM(P298:P300)</f>
        <v>0</v>
      </c>
      <c r="Q297" s="184"/>
      <c r="R297" s="185">
        <f>SUM(R298:R300)</f>
        <v>0.64700000000000002</v>
      </c>
      <c r="S297" s="184"/>
      <c r="T297" s="186">
        <f>SUM(T298:T300)</f>
        <v>0</v>
      </c>
      <c r="AR297" s="187" t="s">
        <v>199</v>
      </c>
      <c r="AT297" s="188" t="s">
        <v>76</v>
      </c>
      <c r="AU297" s="188" t="s">
        <v>85</v>
      </c>
      <c r="AY297" s="187" t="s">
        <v>187</v>
      </c>
      <c r="BK297" s="189">
        <f>SUM(BK298:BK300)</f>
        <v>0</v>
      </c>
    </row>
    <row r="298" spans="2:65" s="1" customFormat="1" ht="16.5" customHeight="1">
      <c r="B298" s="41"/>
      <c r="C298" s="192" t="s">
        <v>971</v>
      </c>
      <c r="D298" s="192" t="s">
        <v>189</v>
      </c>
      <c r="E298" s="193" t="s">
        <v>972</v>
      </c>
      <c r="F298" s="194" t="s">
        <v>973</v>
      </c>
      <c r="G298" s="195" t="s">
        <v>192</v>
      </c>
      <c r="H298" s="196">
        <v>1</v>
      </c>
      <c r="I298" s="197"/>
      <c r="J298" s="198">
        <f>ROUND(I298*H298,2)</f>
        <v>0</v>
      </c>
      <c r="K298" s="194" t="s">
        <v>193</v>
      </c>
      <c r="L298" s="61"/>
      <c r="M298" s="199" t="s">
        <v>21</v>
      </c>
      <c r="N298" s="200" t="s">
        <v>48</v>
      </c>
      <c r="O298" s="42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4" t="s">
        <v>641</v>
      </c>
      <c r="AT298" s="24" t="s">
        <v>189</v>
      </c>
      <c r="AU298" s="24" t="s">
        <v>87</v>
      </c>
      <c r="AY298" s="24" t="s">
        <v>187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4" t="s">
        <v>85</v>
      </c>
      <c r="BK298" s="203">
        <f>ROUND(I298*H298,2)</f>
        <v>0</v>
      </c>
      <c r="BL298" s="24" t="s">
        <v>641</v>
      </c>
      <c r="BM298" s="24" t="s">
        <v>974</v>
      </c>
    </row>
    <row r="299" spans="2:65" s="1" customFormat="1" ht="16.5" customHeight="1">
      <c r="B299" s="41"/>
      <c r="C299" s="192" t="s">
        <v>975</v>
      </c>
      <c r="D299" s="192" t="s">
        <v>189</v>
      </c>
      <c r="E299" s="193" t="s">
        <v>976</v>
      </c>
      <c r="F299" s="194" t="s">
        <v>977</v>
      </c>
      <c r="G299" s="195" t="s">
        <v>192</v>
      </c>
      <c r="H299" s="196">
        <v>1</v>
      </c>
      <c r="I299" s="197"/>
      <c r="J299" s="198">
        <f>ROUND(I299*H299,2)</f>
        <v>0</v>
      </c>
      <c r="K299" s="194" t="s">
        <v>193</v>
      </c>
      <c r="L299" s="61"/>
      <c r="M299" s="199" t="s">
        <v>21</v>
      </c>
      <c r="N299" s="200" t="s">
        <v>48</v>
      </c>
      <c r="O299" s="42"/>
      <c r="P299" s="201">
        <f>O299*H299</f>
        <v>0</v>
      </c>
      <c r="Q299" s="201">
        <v>0.53700000000000003</v>
      </c>
      <c r="R299" s="201">
        <f>Q299*H299</f>
        <v>0.53700000000000003</v>
      </c>
      <c r="S299" s="201">
        <v>0</v>
      </c>
      <c r="T299" s="202">
        <f>S299*H299</f>
        <v>0</v>
      </c>
      <c r="AR299" s="24" t="s">
        <v>641</v>
      </c>
      <c r="AT299" s="24" t="s">
        <v>189</v>
      </c>
      <c r="AU299" s="24" t="s">
        <v>87</v>
      </c>
      <c r="AY299" s="24" t="s">
        <v>187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85</v>
      </c>
      <c r="BK299" s="203">
        <f>ROUND(I299*H299,2)</f>
        <v>0</v>
      </c>
      <c r="BL299" s="24" t="s">
        <v>641</v>
      </c>
      <c r="BM299" s="24" t="s">
        <v>978</v>
      </c>
    </row>
    <row r="300" spans="2:65" s="1" customFormat="1" ht="25.5" customHeight="1">
      <c r="B300" s="41"/>
      <c r="C300" s="220" t="s">
        <v>979</v>
      </c>
      <c r="D300" s="220" t="s">
        <v>511</v>
      </c>
      <c r="E300" s="221" t="s">
        <v>980</v>
      </c>
      <c r="F300" s="222" t="s">
        <v>981</v>
      </c>
      <c r="G300" s="223" t="s">
        <v>192</v>
      </c>
      <c r="H300" s="224">
        <v>1</v>
      </c>
      <c r="I300" s="225"/>
      <c r="J300" s="226">
        <f>ROUND(I300*H300,2)</f>
        <v>0</v>
      </c>
      <c r="K300" s="222" t="s">
        <v>193</v>
      </c>
      <c r="L300" s="227"/>
      <c r="M300" s="228" t="s">
        <v>21</v>
      </c>
      <c r="N300" s="229" t="s">
        <v>48</v>
      </c>
      <c r="O300" s="42"/>
      <c r="P300" s="201">
        <f>O300*H300</f>
        <v>0</v>
      </c>
      <c r="Q300" s="201">
        <v>0.11</v>
      </c>
      <c r="R300" s="201">
        <f>Q300*H300</f>
        <v>0.11</v>
      </c>
      <c r="S300" s="201">
        <v>0</v>
      </c>
      <c r="T300" s="202">
        <f>S300*H300</f>
        <v>0</v>
      </c>
      <c r="AR300" s="24" t="s">
        <v>905</v>
      </c>
      <c r="AT300" s="24" t="s">
        <v>511</v>
      </c>
      <c r="AU300" s="24" t="s">
        <v>87</v>
      </c>
      <c r="AY300" s="24" t="s">
        <v>187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4" t="s">
        <v>85</v>
      </c>
      <c r="BK300" s="203">
        <f>ROUND(I300*H300,2)</f>
        <v>0</v>
      </c>
      <c r="BL300" s="24" t="s">
        <v>905</v>
      </c>
      <c r="BM300" s="24" t="s">
        <v>982</v>
      </c>
    </row>
    <row r="301" spans="2:65" s="10" customFormat="1" ht="37.35" customHeight="1">
      <c r="B301" s="176"/>
      <c r="C301" s="177"/>
      <c r="D301" s="178" t="s">
        <v>76</v>
      </c>
      <c r="E301" s="179" t="s">
        <v>983</v>
      </c>
      <c r="F301" s="179" t="s">
        <v>984</v>
      </c>
      <c r="G301" s="177"/>
      <c r="H301" s="177"/>
      <c r="I301" s="180"/>
      <c r="J301" s="181">
        <f>BK301</f>
        <v>0</v>
      </c>
      <c r="K301" s="177"/>
      <c r="L301" s="182"/>
      <c r="M301" s="183"/>
      <c r="N301" s="184"/>
      <c r="O301" s="184"/>
      <c r="P301" s="185">
        <f>P302</f>
        <v>0</v>
      </c>
      <c r="Q301" s="184"/>
      <c r="R301" s="185">
        <f>R302</f>
        <v>0</v>
      </c>
      <c r="S301" s="184"/>
      <c r="T301" s="186">
        <f>T302</f>
        <v>0</v>
      </c>
      <c r="AR301" s="187" t="s">
        <v>194</v>
      </c>
      <c r="AT301" s="188" t="s">
        <v>76</v>
      </c>
      <c r="AU301" s="188" t="s">
        <v>77</v>
      </c>
      <c r="AY301" s="187" t="s">
        <v>187</v>
      </c>
      <c r="BK301" s="189">
        <f>BK302</f>
        <v>0</v>
      </c>
    </row>
    <row r="302" spans="2:65" s="10" customFormat="1" ht="19.899999999999999" customHeight="1">
      <c r="B302" s="176"/>
      <c r="C302" s="177"/>
      <c r="D302" s="178" t="s">
        <v>76</v>
      </c>
      <c r="E302" s="190" t="s">
        <v>985</v>
      </c>
      <c r="F302" s="190" t="s">
        <v>986</v>
      </c>
      <c r="G302" s="177"/>
      <c r="H302" s="177"/>
      <c r="I302" s="180"/>
      <c r="J302" s="191">
        <f>BK302</f>
        <v>0</v>
      </c>
      <c r="K302" s="177"/>
      <c r="L302" s="182"/>
      <c r="M302" s="183"/>
      <c r="N302" s="184"/>
      <c r="O302" s="184"/>
      <c r="P302" s="185">
        <f>SUM(P303:P307)</f>
        <v>0</v>
      </c>
      <c r="Q302" s="184"/>
      <c r="R302" s="185">
        <f>SUM(R303:R307)</f>
        <v>0</v>
      </c>
      <c r="S302" s="184"/>
      <c r="T302" s="186">
        <f>SUM(T303:T307)</f>
        <v>0</v>
      </c>
      <c r="AR302" s="187" t="s">
        <v>194</v>
      </c>
      <c r="AT302" s="188" t="s">
        <v>76</v>
      </c>
      <c r="AU302" s="188" t="s">
        <v>85</v>
      </c>
      <c r="AY302" s="187" t="s">
        <v>187</v>
      </c>
      <c r="BK302" s="189">
        <f>SUM(BK303:BK307)</f>
        <v>0</v>
      </c>
    </row>
    <row r="303" spans="2:65" s="1" customFormat="1" ht="25.5" customHeight="1">
      <c r="B303" s="41"/>
      <c r="C303" s="192" t="s">
        <v>987</v>
      </c>
      <c r="D303" s="192" t="s">
        <v>189</v>
      </c>
      <c r="E303" s="193" t="s">
        <v>988</v>
      </c>
      <c r="F303" s="194" t="s">
        <v>989</v>
      </c>
      <c r="G303" s="195" t="s">
        <v>192</v>
      </c>
      <c r="H303" s="196">
        <v>6</v>
      </c>
      <c r="I303" s="197"/>
      <c r="J303" s="198">
        <f>ROUND(I303*H303,2)</f>
        <v>0</v>
      </c>
      <c r="K303" s="194" t="s">
        <v>193</v>
      </c>
      <c r="L303" s="61"/>
      <c r="M303" s="199" t="s">
        <v>21</v>
      </c>
      <c r="N303" s="200" t="s">
        <v>48</v>
      </c>
      <c r="O303" s="42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4" t="s">
        <v>256</v>
      </c>
      <c r="AT303" s="24" t="s">
        <v>189</v>
      </c>
      <c r="AU303" s="24" t="s">
        <v>87</v>
      </c>
      <c r="AY303" s="24" t="s">
        <v>187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4" t="s">
        <v>85</v>
      </c>
      <c r="BK303" s="203">
        <f>ROUND(I303*H303,2)</f>
        <v>0</v>
      </c>
      <c r="BL303" s="24" t="s">
        <v>256</v>
      </c>
      <c r="BM303" s="24" t="s">
        <v>990</v>
      </c>
    </row>
    <row r="304" spans="2:65" s="1" customFormat="1" ht="25.5" customHeight="1">
      <c r="B304" s="41"/>
      <c r="C304" s="192" t="s">
        <v>991</v>
      </c>
      <c r="D304" s="192" t="s">
        <v>189</v>
      </c>
      <c r="E304" s="193" t="s">
        <v>992</v>
      </c>
      <c r="F304" s="194" t="s">
        <v>993</v>
      </c>
      <c r="G304" s="195" t="s">
        <v>293</v>
      </c>
      <c r="H304" s="196">
        <v>60</v>
      </c>
      <c r="I304" s="197"/>
      <c r="J304" s="198">
        <f>ROUND(I304*H304,2)</f>
        <v>0</v>
      </c>
      <c r="K304" s="194" t="s">
        <v>193</v>
      </c>
      <c r="L304" s="61"/>
      <c r="M304" s="199" t="s">
        <v>21</v>
      </c>
      <c r="N304" s="200" t="s">
        <v>48</v>
      </c>
      <c r="O304" s="42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AR304" s="24" t="s">
        <v>256</v>
      </c>
      <c r="AT304" s="24" t="s">
        <v>189</v>
      </c>
      <c r="AU304" s="24" t="s">
        <v>87</v>
      </c>
      <c r="AY304" s="24" t="s">
        <v>187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4" t="s">
        <v>85</v>
      </c>
      <c r="BK304" s="203">
        <f>ROUND(I304*H304,2)</f>
        <v>0</v>
      </c>
      <c r="BL304" s="24" t="s">
        <v>256</v>
      </c>
      <c r="BM304" s="24" t="s">
        <v>994</v>
      </c>
    </row>
    <row r="305" spans="2:65" s="11" customFormat="1" ht="13.5">
      <c r="B305" s="204"/>
      <c r="C305" s="205"/>
      <c r="D305" s="206" t="s">
        <v>223</v>
      </c>
      <c r="E305" s="207" t="s">
        <v>21</v>
      </c>
      <c r="F305" s="208" t="s">
        <v>995</v>
      </c>
      <c r="G305" s="205"/>
      <c r="H305" s="209">
        <v>60</v>
      </c>
      <c r="I305" s="210"/>
      <c r="J305" s="205"/>
      <c r="K305" s="205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223</v>
      </c>
      <c r="AU305" s="215" t="s">
        <v>87</v>
      </c>
      <c r="AV305" s="11" t="s">
        <v>87</v>
      </c>
      <c r="AW305" s="11" t="s">
        <v>40</v>
      </c>
      <c r="AX305" s="11" t="s">
        <v>85</v>
      </c>
      <c r="AY305" s="215" t="s">
        <v>187</v>
      </c>
    </row>
    <row r="306" spans="2:65" s="1" customFormat="1" ht="16.5" customHeight="1">
      <c r="B306" s="41"/>
      <c r="C306" s="192" t="s">
        <v>996</v>
      </c>
      <c r="D306" s="192" t="s">
        <v>189</v>
      </c>
      <c r="E306" s="193" t="s">
        <v>997</v>
      </c>
      <c r="F306" s="194" t="s">
        <v>998</v>
      </c>
      <c r="G306" s="195" t="s">
        <v>192</v>
      </c>
      <c r="H306" s="196">
        <v>7</v>
      </c>
      <c r="I306" s="197"/>
      <c r="J306" s="198">
        <f>ROUND(I306*H306,2)</f>
        <v>0</v>
      </c>
      <c r="K306" s="194" t="s">
        <v>193</v>
      </c>
      <c r="L306" s="61"/>
      <c r="M306" s="199" t="s">
        <v>21</v>
      </c>
      <c r="N306" s="200" t="s">
        <v>48</v>
      </c>
      <c r="O306" s="42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4" t="s">
        <v>256</v>
      </c>
      <c r="AT306" s="24" t="s">
        <v>189</v>
      </c>
      <c r="AU306" s="24" t="s">
        <v>87</v>
      </c>
      <c r="AY306" s="24" t="s">
        <v>187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4" t="s">
        <v>85</v>
      </c>
      <c r="BK306" s="203">
        <f>ROUND(I306*H306,2)</f>
        <v>0</v>
      </c>
      <c r="BL306" s="24" t="s">
        <v>256</v>
      </c>
      <c r="BM306" s="24" t="s">
        <v>999</v>
      </c>
    </row>
    <row r="307" spans="2:65" s="1" customFormat="1" ht="25.5" customHeight="1">
      <c r="B307" s="41"/>
      <c r="C307" s="192" t="s">
        <v>1000</v>
      </c>
      <c r="D307" s="192" t="s">
        <v>189</v>
      </c>
      <c r="E307" s="193" t="s">
        <v>1001</v>
      </c>
      <c r="F307" s="194" t="s">
        <v>1002</v>
      </c>
      <c r="G307" s="195" t="s">
        <v>192</v>
      </c>
      <c r="H307" s="196">
        <v>6</v>
      </c>
      <c r="I307" s="197"/>
      <c r="J307" s="198">
        <f>ROUND(I307*H307,2)</f>
        <v>0</v>
      </c>
      <c r="K307" s="194" t="s">
        <v>193</v>
      </c>
      <c r="L307" s="61"/>
      <c r="M307" s="199" t="s">
        <v>21</v>
      </c>
      <c r="N307" s="200" t="s">
        <v>48</v>
      </c>
      <c r="O307" s="42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4" t="s">
        <v>256</v>
      </c>
      <c r="AT307" s="24" t="s">
        <v>189</v>
      </c>
      <c r="AU307" s="24" t="s">
        <v>87</v>
      </c>
      <c r="AY307" s="24" t="s">
        <v>187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4" t="s">
        <v>85</v>
      </c>
      <c r="BK307" s="203">
        <f>ROUND(I307*H307,2)</f>
        <v>0</v>
      </c>
      <c r="BL307" s="24" t="s">
        <v>256</v>
      </c>
      <c r="BM307" s="24" t="s">
        <v>1003</v>
      </c>
    </row>
    <row r="308" spans="2:65" s="10" customFormat="1" ht="37.35" customHeight="1">
      <c r="B308" s="176"/>
      <c r="C308" s="177"/>
      <c r="D308" s="178" t="s">
        <v>76</v>
      </c>
      <c r="E308" s="179" t="s">
        <v>1004</v>
      </c>
      <c r="F308" s="179" t="s">
        <v>1005</v>
      </c>
      <c r="G308" s="177"/>
      <c r="H308" s="177"/>
      <c r="I308" s="180"/>
      <c r="J308" s="181">
        <f>BK308</f>
        <v>0</v>
      </c>
      <c r="K308" s="177"/>
      <c r="L308" s="182"/>
      <c r="M308" s="183"/>
      <c r="N308" s="184"/>
      <c r="O308" s="184"/>
      <c r="P308" s="185">
        <f>SUM(P309:P312)</f>
        <v>0</v>
      </c>
      <c r="Q308" s="184"/>
      <c r="R308" s="185">
        <f>SUM(R309:R312)</f>
        <v>0</v>
      </c>
      <c r="S308" s="184"/>
      <c r="T308" s="186">
        <f>SUM(T309:T312)</f>
        <v>0</v>
      </c>
      <c r="AR308" s="187" t="s">
        <v>194</v>
      </c>
      <c r="AT308" s="188" t="s">
        <v>76</v>
      </c>
      <c r="AU308" s="188" t="s">
        <v>77</v>
      </c>
      <c r="AY308" s="187" t="s">
        <v>187</v>
      </c>
      <c r="BK308" s="189">
        <f>SUM(BK309:BK312)</f>
        <v>0</v>
      </c>
    </row>
    <row r="309" spans="2:65" s="1" customFormat="1" ht="25.5" customHeight="1">
      <c r="B309" s="41"/>
      <c r="C309" s="192" t="s">
        <v>1006</v>
      </c>
      <c r="D309" s="192" t="s">
        <v>189</v>
      </c>
      <c r="E309" s="193" t="s">
        <v>1007</v>
      </c>
      <c r="F309" s="194" t="s">
        <v>1008</v>
      </c>
      <c r="G309" s="195" t="s">
        <v>192</v>
      </c>
      <c r="H309" s="196">
        <v>5</v>
      </c>
      <c r="I309" s="197"/>
      <c r="J309" s="198">
        <f>ROUND(I309*H309,2)</f>
        <v>0</v>
      </c>
      <c r="K309" s="194" t="s">
        <v>193</v>
      </c>
      <c r="L309" s="61"/>
      <c r="M309" s="199" t="s">
        <v>21</v>
      </c>
      <c r="N309" s="200" t="s">
        <v>48</v>
      </c>
      <c r="O309" s="42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AR309" s="24" t="s">
        <v>1009</v>
      </c>
      <c r="AT309" s="24" t="s">
        <v>189</v>
      </c>
      <c r="AU309" s="24" t="s">
        <v>85</v>
      </c>
      <c r="AY309" s="24" t="s">
        <v>187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4" t="s">
        <v>85</v>
      </c>
      <c r="BK309" s="203">
        <f>ROUND(I309*H309,2)</f>
        <v>0</v>
      </c>
      <c r="BL309" s="24" t="s">
        <v>1009</v>
      </c>
      <c r="BM309" s="24" t="s">
        <v>1010</v>
      </c>
    </row>
    <row r="310" spans="2:65" s="1" customFormat="1" ht="16.5" customHeight="1">
      <c r="B310" s="41"/>
      <c r="C310" s="192" t="s">
        <v>1011</v>
      </c>
      <c r="D310" s="192" t="s">
        <v>189</v>
      </c>
      <c r="E310" s="193" t="s">
        <v>1012</v>
      </c>
      <c r="F310" s="194" t="s">
        <v>1013</v>
      </c>
      <c r="G310" s="195" t="s">
        <v>1014</v>
      </c>
      <c r="H310" s="196">
        <v>1</v>
      </c>
      <c r="I310" s="197"/>
      <c r="J310" s="198">
        <f>ROUND(I310*H310,2)</f>
        <v>0</v>
      </c>
      <c r="K310" s="194" t="s">
        <v>193</v>
      </c>
      <c r="L310" s="61"/>
      <c r="M310" s="199" t="s">
        <v>21</v>
      </c>
      <c r="N310" s="200" t="s">
        <v>48</v>
      </c>
      <c r="O310" s="42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AR310" s="24" t="s">
        <v>1009</v>
      </c>
      <c r="AT310" s="24" t="s">
        <v>189</v>
      </c>
      <c r="AU310" s="24" t="s">
        <v>85</v>
      </c>
      <c r="AY310" s="24" t="s">
        <v>187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4" t="s">
        <v>85</v>
      </c>
      <c r="BK310" s="203">
        <f>ROUND(I310*H310,2)</f>
        <v>0</v>
      </c>
      <c r="BL310" s="24" t="s">
        <v>1009</v>
      </c>
      <c r="BM310" s="24" t="s">
        <v>1015</v>
      </c>
    </row>
    <row r="311" spans="2:65" s="1" customFormat="1" ht="16.5" customHeight="1">
      <c r="B311" s="41"/>
      <c r="C311" s="192" t="s">
        <v>1016</v>
      </c>
      <c r="D311" s="192" t="s">
        <v>189</v>
      </c>
      <c r="E311" s="193" t="s">
        <v>1017</v>
      </c>
      <c r="F311" s="194" t="s">
        <v>1018</v>
      </c>
      <c r="G311" s="195" t="s">
        <v>1014</v>
      </c>
      <c r="H311" s="196">
        <v>1</v>
      </c>
      <c r="I311" s="197"/>
      <c r="J311" s="198">
        <f>ROUND(I311*H311,2)</f>
        <v>0</v>
      </c>
      <c r="K311" s="194" t="s">
        <v>193</v>
      </c>
      <c r="L311" s="61"/>
      <c r="M311" s="199" t="s">
        <v>21</v>
      </c>
      <c r="N311" s="200" t="s">
        <v>48</v>
      </c>
      <c r="O311" s="42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AR311" s="24" t="s">
        <v>1009</v>
      </c>
      <c r="AT311" s="24" t="s">
        <v>189</v>
      </c>
      <c r="AU311" s="24" t="s">
        <v>85</v>
      </c>
      <c r="AY311" s="24" t="s">
        <v>187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4" t="s">
        <v>85</v>
      </c>
      <c r="BK311" s="203">
        <f>ROUND(I311*H311,2)</f>
        <v>0</v>
      </c>
      <c r="BL311" s="24" t="s">
        <v>1009</v>
      </c>
      <c r="BM311" s="24" t="s">
        <v>1019</v>
      </c>
    </row>
    <row r="312" spans="2:65" s="1" customFormat="1" ht="25.5" customHeight="1">
      <c r="B312" s="41"/>
      <c r="C312" s="192" t="s">
        <v>1020</v>
      </c>
      <c r="D312" s="192" t="s">
        <v>189</v>
      </c>
      <c r="E312" s="193" t="s">
        <v>1021</v>
      </c>
      <c r="F312" s="194" t="s">
        <v>1022</v>
      </c>
      <c r="G312" s="195" t="s">
        <v>1014</v>
      </c>
      <c r="H312" s="196">
        <v>1</v>
      </c>
      <c r="I312" s="197"/>
      <c r="J312" s="198">
        <f>ROUND(I312*H312,2)</f>
        <v>0</v>
      </c>
      <c r="K312" s="194" t="s">
        <v>193</v>
      </c>
      <c r="L312" s="61"/>
      <c r="M312" s="199" t="s">
        <v>21</v>
      </c>
      <c r="N312" s="216" t="s">
        <v>48</v>
      </c>
      <c r="O312" s="217"/>
      <c r="P312" s="218">
        <f>O312*H312</f>
        <v>0</v>
      </c>
      <c r="Q312" s="218">
        <v>0</v>
      </c>
      <c r="R312" s="218">
        <f>Q312*H312</f>
        <v>0</v>
      </c>
      <c r="S312" s="218">
        <v>0</v>
      </c>
      <c r="T312" s="219">
        <f>S312*H312</f>
        <v>0</v>
      </c>
      <c r="AR312" s="24" t="s">
        <v>1009</v>
      </c>
      <c r="AT312" s="24" t="s">
        <v>189</v>
      </c>
      <c r="AU312" s="24" t="s">
        <v>85</v>
      </c>
      <c r="AY312" s="24" t="s">
        <v>187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4" t="s">
        <v>85</v>
      </c>
      <c r="BK312" s="203">
        <f>ROUND(I312*H312,2)</f>
        <v>0</v>
      </c>
      <c r="BL312" s="24" t="s">
        <v>1009</v>
      </c>
      <c r="BM312" s="24" t="s">
        <v>1023</v>
      </c>
    </row>
    <row r="313" spans="2:65" s="1" customFormat="1" ht="6.95" customHeight="1">
      <c r="B313" s="56"/>
      <c r="C313" s="57"/>
      <c r="D313" s="57"/>
      <c r="E313" s="57"/>
      <c r="F313" s="57"/>
      <c r="G313" s="57"/>
      <c r="H313" s="57"/>
      <c r="I313" s="139"/>
      <c r="J313" s="57"/>
      <c r="K313" s="57"/>
      <c r="L313" s="61"/>
    </row>
  </sheetData>
  <sheetProtection algorithmName="SHA-512" hashValue="Fqay+Htd92SwaN9fRptVOCpwBUBUhi3Idf1S6cjl/3kf+nlWLqEuQ3l7RJgUpj8OtR6TJZO7Ggv6B6da9Bsj7A==" saltValue="/FYdgshQoyQZBlxzxI74M6HAYPpoYimA/6c8tlysT1o1lkQ8pv9ttlBIlY9e/0zdkBoNcxOdVdTPI1QThI7n5A==" spinCount="100000" sheet="1" objects="1" scenarios="1" formatColumns="0" formatRows="0" autoFilter="0"/>
  <autoFilter ref="C95:K312"/>
  <mergeCells count="10">
    <mergeCell ref="J51:J52"/>
    <mergeCell ref="E86:H86"/>
    <mergeCell ref="E88:H8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93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1024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ROUND(SUM(BE89:BE238), 2)</f>
        <v>0</v>
      </c>
      <c r="G30" s="42"/>
      <c r="H30" s="42"/>
      <c r="I30" s="131">
        <v>0.21</v>
      </c>
      <c r="J30" s="130">
        <f>ROUND(ROUND((SUM(BE89:BE238)),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ROUND(SUM(BF89:BF238), 2)</f>
        <v>0</v>
      </c>
      <c r="G31" s="42"/>
      <c r="H31" s="42"/>
      <c r="I31" s="131">
        <v>0.15</v>
      </c>
      <c r="J31" s="130">
        <f>ROUND(ROUND((SUM(BF89:BF238)),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ROUND(SUM(BG89:BG238),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ROUND(SUM(BH89:BH238),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ROUND(SUM(BI89:BI238),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___102 - Komunikace - odtahové parkoviště (Správa služeb hl. m. Prahy)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J89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376</v>
      </c>
      <c r="E57" s="152"/>
      <c r="F57" s="152"/>
      <c r="G57" s="152"/>
      <c r="H57" s="152"/>
      <c r="I57" s="153"/>
      <c r="J57" s="154">
        <f>J90</f>
        <v>0</v>
      </c>
      <c r="K57" s="155"/>
    </row>
    <row r="58" spans="2:47" s="8" customFormat="1" ht="19.899999999999999" customHeight="1">
      <c r="B58" s="156"/>
      <c r="C58" s="157"/>
      <c r="D58" s="158" t="s">
        <v>165</v>
      </c>
      <c r="E58" s="159"/>
      <c r="F58" s="159"/>
      <c r="G58" s="159"/>
      <c r="H58" s="159"/>
      <c r="I58" s="160"/>
      <c r="J58" s="161">
        <f>J91</f>
        <v>0</v>
      </c>
      <c r="K58" s="162"/>
    </row>
    <row r="59" spans="2:47" s="8" customFormat="1" ht="19.899999999999999" customHeight="1">
      <c r="B59" s="156"/>
      <c r="C59" s="157"/>
      <c r="D59" s="158" t="s">
        <v>1025</v>
      </c>
      <c r="E59" s="159"/>
      <c r="F59" s="159"/>
      <c r="G59" s="159"/>
      <c r="H59" s="159"/>
      <c r="I59" s="160"/>
      <c r="J59" s="161">
        <f>J119</f>
        <v>0</v>
      </c>
      <c r="K59" s="162"/>
    </row>
    <row r="60" spans="2:47" s="8" customFormat="1" ht="19.899999999999999" customHeight="1">
      <c r="B60" s="156"/>
      <c r="C60" s="157"/>
      <c r="D60" s="158" t="s">
        <v>1026</v>
      </c>
      <c r="E60" s="159"/>
      <c r="F60" s="159"/>
      <c r="G60" s="159"/>
      <c r="H60" s="159"/>
      <c r="I60" s="160"/>
      <c r="J60" s="161">
        <f>J141</f>
        <v>0</v>
      </c>
      <c r="K60" s="162"/>
    </row>
    <row r="61" spans="2:47" s="8" customFormat="1" ht="19.899999999999999" customHeight="1">
      <c r="B61" s="156"/>
      <c r="C61" s="157"/>
      <c r="D61" s="158" t="s">
        <v>377</v>
      </c>
      <c r="E61" s="159"/>
      <c r="F61" s="159"/>
      <c r="G61" s="159"/>
      <c r="H61" s="159"/>
      <c r="I61" s="160"/>
      <c r="J61" s="161">
        <f>J149</f>
        <v>0</v>
      </c>
      <c r="K61" s="162"/>
    </row>
    <row r="62" spans="2:47" s="8" customFormat="1" ht="19.899999999999999" customHeight="1">
      <c r="B62" s="156"/>
      <c r="C62" s="157"/>
      <c r="D62" s="158" t="s">
        <v>1027</v>
      </c>
      <c r="E62" s="159"/>
      <c r="F62" s="159"/>
      <c r="G62" s="159"/>
      <c r="H62" s="159"/>
      <c r="I62" s="160"/>
      <c r="J62" s="161">
        <f>J188</f>
        <v>0</v>
      </c>
      <c r="K62" s="162"/>
    </row>
    <row r="63" spans="2:47" s="8" customFormat="1" ht="19.899999999999999" customHeight="1">
      <c r="B63" s="156"/>
      <c r="C63" s="157"/>
      <c r="D63" s="158" t="s">
        <v>1028</v>
      </c>
      <c r="E63" s="159"/>
      <c r="F63" s="159"/>
      <c r="G63" s="159"/>
      <c r="H63" s="159"/>
      <c r="I63" s="160"/>
      <c r="J63" s="161">
        <f>J200</f>
        <v>0</v>
      </c>
      <c r="K63" s="162"/>
    </row>
    <row r="64" spans="2:47" s="8" customFormat="1" ht="19.899999999999999" customHeight="1">
      <c r="B64" s="156"/>
      <c r="C64" s="157"/>
      <c r="D64" s="158" t="s">
        <v>167</v>
      </c>
      <c r="E64" s="159"/>
      <c r="F64" s="159"/>
      <c r="G64" s="159"/>
      <c r="H64" s="159"/>
      <c r="I64" s="160"/>
      <c r="J64" s="161">
        <f>J209</f>
        <v>0</v>
      </c>
      <c r="K64" s="162"/>
    </row>
    <row r="65" spans="2:12" s="8" customFormat="1" ht="19.899999999999999" customHeight="1">
      <c r="B65" s="156"/>
      <c r="C65" s="157"/>
      <c r="D65" s="158" t="s">
        <v>168</v>
      </c>
      <c r="E65" s="159"/>
      <c r="F65" s="159"/>
      <c r="G65" s="159"/>
      <c r="H65" s="159"/>
      <c r="I65" s="160"/>
      <c r="J65" s="161">
        <f>J218</f>
        <v>0</v>
      </c>
      <c r="K65" s="162"/>
    </row>
    <row r="66" spans="2:12" s="8" customFormat="1" ht="19.899999999999999" customHeight="1">
      <c r="B66" s="156"/>
      <c r="C66" s="157"/>
      <c r="D66" s="158" t="s">
        <v>386</v>
      </c>
      <c r="E66" s="159"/>
      <c r="F66" s="159"/>
      <c r="G66" s="159"/>
      <c r="H66" s="159"/>
      <c r="I66" s="160"/>
      <c r="J66" s="161">
        <f>J224</f>
        <v>0</v>
      </c>
      <c r="K66" s="162"/>
    </row>
    <row r="67" spans="2:12" s="7" customFormat="1" ht="24.95" customHeight="1">
      <c r="B67" s="149"/>
      <c r="C67" s="150"/>
      <c r="D67" s="151" t="s">
        <v>389</v>
      </c>
      <c r="E67" s="152"/>
      <c r="F67" s="152"/>
      <c r="G67" s="152"/>
      <c r="H67" s="152"/>
      <c r="I67" s="153"/>
      <c r="J67" s="154">
        <f>J229</f>
        <v>0</v>
      </c>
      <c r="K67" s="155"/>
    </row>
    <row r="68" spans="2:12" s="8" customFormat="1" ht="19.899999999999999" customHeight="1">
      <c r="B68" s="156"/>
      <c r="C68" s="157"/>
      <c r="D68" s="158" t="s">
        <v>390</v>
      </c>
      <c r="E68" s="159"/>
      <c r="F68" s="159"/>
      <c r="G68" s="159"/>
      <c r="H68" s="159"/>
      <c r="I68" s="160"/>
      <c r="J68" s="161">
        <f>J230</f>
        <v>0</v>
      </c>
      <c r="K68" s="162"/>
    </row>
    <row r="69" spans="2:12" s="7" customFormat="1" ht="24.95" customHeight="1">
      <c r="B69" s="149"/>
      <c r="C69" s="150"/>
      <c r="D69" s="151" t="s">
        <v>391</v>
      </c>
      <c r="E69" s="152"/>
      <c r="F69" s="152"/>
      <c r="G69" s="152"/>
      <c r="H69" s="152"/>
      <c r="I69" s="153"/>
      <c r="J69" s="154">
        <f>J234</f>
        <v>0</v>
      </c>
      <c r="K69" s="155"/>
    </row>
    <row r="70" spans="2:12" s="1" customFormat="1" ht="21.75" customHeight="1">
      <c r="B70" s="41"/>
      <c r="C70" s="42"/>
      <c r="D70" s="42"/>
      <c r="E70" s="42"/>
      <c r="F70" s="42"/>
      <c r="G70" s="42"/>
      <c r="H70" s="42"/>
      <c r="I70" s="118"/>
      <c r="J70" s="42"/>
      <c r="K70" s="45"/>
    </row>
    <row r="71" spans="2:12" s="1" customFormat="1" ht="6.95" customHeight="1">
      <c r="B71" s="56"/>
      <c r="C71" s="57"/>
      <c r="D71" s="57"/>
      <c r="E71" s="57"/>
      <c r="F71" s="57"/>
      <c r="G71" s="57"/>
      <c r="H71" s="57"/>
      <c r="I71" s="139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42"/>
      <c r="J75" s="60"/>
      <c r="K75" s="60"/>
      <c r="L75" s="61"/>
    </row>
    <row r="76" spans="2:12" s="1" customFormat="1" ht="36.950000000000003" customHeight="1">
      <c r="B76" s="41"/>
      <c r="C76" s="62" t="s">
        <v>171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4.45" customHeight="1">
      <c r="B78" s="41"/>
      <c r="C78" s="65" t="s">
        <v>18</v>
      </c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6.5" customHeight="1">
      <c r="B79" s="41"/>
      <c r="C79" s="63"/>
      <c r="D79" s="63"/>
      <c r="E79" s="387" t="str">
        <f>E7</f>
        <v>Sdružené parkoviště Jankovcova, Praha 7</v>
      </c>
      <c r="F79" s="388"/>
      <c r="G79" s="388"/>
      <c r="H79" s="388"/>
      <c r="I79" s="163"/>
      <c r="J79" s="63"/>
      <c r="K79" s="63"/>
      <c r="L79" s="61"/>
    </row>
    <row r="80" spans="2:12" s="1" customFormat="1" ht="14.45" customHeight="1">
      <c r="B80" s="41"/>
      <c r="C80" s="65" t="s">
        <v>157</v>
      </c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17.25" customHeight="1">
      <c r="B81" s="41"/>
      <c r="C81" s="63"/>
      <c r="D81" s="63"/>
      <c r="E81" s="362" t="str">
        <f>E9</f>
        <v>___102 - Komunikace - odtahové parkoviště (Správa služeb hl. m. Prahy)</v>
      </c>
      <c r="F81" s="389"/>
      <c r="G81" s="389"/>
      <c r="H81" s="389"/>
      <c r="I81" s="163"/>
      <c r="J81" s="63"/>
      <c r="K81" s="63"/>
      <c r="L81" s="61"/>
    </row>
    <row r="82" spans="2:65" s="1" customFormat="1" ht="6.9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65" s="1" customFormat="1" ht="18" customHeight="1">
      <c r="B83" s="41"/>
      <c r="C83" s="65" t="s">
        <v>24</v>
      </c>
      <c r="D83" s="63"/>
      <c r="E83" s="63"/>
      <c r="F83" s="164" t="str">
        <f>F12</f>
        <v>Praha 7</v>
      </c>
      <c r="G83" s="63"/>
      <c r="H83" s="63"/>
      <c r="I83" s="165" t="s">
        <v>26</v>
      </c>
      <c r="J83" s="73" t="str">
        <f>IF(J12="","",J12)</f>
        <v>19. 3. 2018</v>
      </c>
      <c r="K83" s="63"/>
      <c r="L83" s="61"/>
    </row>
    <row r="84" spans="2:65" s="1" customFormat="1" ht="6.9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1" customFormat="1">
      <c r="B85" s="41"/>
      <c r="C85" s="65" t="s">
        <v>28</v>
      </c>
      <c r="D85" s="63"/>
      <c r="E85" s="63"/>
      <c r="F85" s="164" t="str">
        <f>E15</f>
        <v>Technická správa komunikací hl. m. Prahy, a.s.</v>
      </c>
      <c r="G85" s="63"/>
      <c r="H85" s="63"/>
      <c r="I85" s="165" t="s">
        <v>36</v>
      </c>
      <c r="J85" s="164" t="str">
        <f>E21</f>
        <v>Sinpps s.r.o.</v>
      </c>
      <c r="K85" s="63"/>
      <c r="L85" s="61"/>
    </row>
    <row r="86" spans="2:65" s="1" customFormat="1" ht="14.45" customHeight="1">
      <c r="B86" s="41"/>
      <c r="C86" s="65" t="s">
        <v>34</v>
      </c>
      <c r="D86" s="63"/>
      <c r="E86" s="63"/>
      <c r="F86" s="164" t="str">
        <f>IF(E18="","",E18)</f>
        <v/>
      </c>
      <c r="G86" s="63"/>
      <c r="H86" s="63"/>
      <c r="I86" s="163"/>
      <c r="J86" s="63"/>
      <c r="K86" s="63"/>
      <c r="L86" s="61"/>
    </row>
    <row r="87" spans="2:65" s="1" customFormat="1" ht="10.3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65" s="9" customFormat="1" ht="29.25" customHeight="1">
      <c r="B88" s="166"/>
      <c r="C88" s="167" t="s">
        <v>172</v>
      </c>
      <c r="D88" s="168" t="s">
        <v>62</v>
      </c>
      <c r="E88" s="168" t="s">
        <v>58</v>
      </c>
      <c r="F88" s="168" t="s">
        <v>173</v>
      </c>
      <c r="G88" s="168" t="s">
        <v>174</v>
      </c>
      <c r="H88" s="168" t="s">
        <v>175</v>
      </c>
      <c r="I88" s="169" t="s">
        <v>176</v>
      </c>
      <c r="J88" s="168" t="s">
        <v>161</v>
      </c>
      <c r="K88" s="170" t="s">
        <v>177</v>
      </c>
      <c r="L88" s="171"/>
      <c r="M88" s="81" t="s">
        <v>178</v>
      </c>
      <c r="N88" s="82" t="s">
        <v>47</v>
      </c>
      <c r="O88" s="82" t="s">
        <v>179</v>
      </c>
      <c r="P88" s="82" t="s">
        <v>180</v>
      </c>
      <c r="Q88" s="82" t="s">
        <v>181</v>
      </c>
      <c r="R88" s="82" t="s">
        <v>182</v>
      </c>
      <c r="S88" s="82" t="s">
        <v>183</v>
      </c>
      <c r="T88" s="83" t="s">
        <v>184</v>
      </c>
    </row>
    <row r="89" spans="2:65" s="1" customFormat="1" ht="29.25" customHeight="1">
      <c r="B89" s="41"/>
      <c r="C89" s="87" t="s">
        <v>162</v>
      </c>
      <c r="D89" s="63"/>
      <c r="E89" s="63"/>
      <c r="F89" s="63"/>
      <c r="G89" s="63"/>
      <c r="H89" s="63"/>
      <c r="I89" s="163"/>
      <c r="J89" s="172">
        <f>BK89</f>
        <v>0</v>
      </c>
      <c r="K89" s="63"/>
      <c r="L89" s="61"/>
      <c r="M89" s="84"/>
      <c r="N89" s="85"/>
      <c r="O89" s="85"/>
      <c r="P89" s="173">
        <f>P90+P229+P234</f>
        <v>0</v>
      </c>
      <c r="Q89" s="85"/>
      <c r="R89" s="173">
        <f>R90+R229+R234</f>
        <v>288.03600994999994</v>
      </c>
      <c r="S89" s="85"/>
      <c r="T89" s="174">
        <f>T90+T229+T234</f>
        <v>2256.75</v>
      </c>
      <c r="AT89" s="24" t="s">
        <v>76</v>
      </c>
      <c r="AU89" s="24" t="s">
        <v>163</v>
      </c>
      <c r="BK89" s="175">
        <f>BK90+BK229+BK234</f>
        <v>0</v>
      </c>
    </row>
    <row r="90" spans="2:65" s="10" customFormat="1" ht="37.35" customHeight="1">
      <c r="B90" s="176"/>
      <c r="C90" s="177"/>
      <c r="D90" s="178" t="s">
        <v>76</v>
      </c>
      <c r="E90" s="179" t="s">
        <v>185</v>
      </c>
      <c r="F90" s="179" t="s">
        <v>185</v>
      </c>
      <c r="G90" s="177"/>
      <c r="H90" s="177"/>
      <c r="I90" s="180"/>
      <c r="J90" s="181">
        <f>BK90</f>
        <v>0</v>
      </c>
      <c r="K90" s="177"/>
      <c r="L90" s="182"/>
      <c r="M90" s="183"/>
      <c r="N90" s="184"/>
      <c r="O90" s="184"/>
      <c r="P90" s="185">
        <f>P91+P119+P141+P149+P188+P200+P209+P218+P224</f>
        <v>0</v>
      </c>
      <c r="Q90" s="184"/>
      <c r="R90" s="185">
        <f>R91+R119+R141+R149+R188+R200+R209+R218+R224</f>
        <v>288.03600994999994</v>
      </c>
      <c r="S90" s="184"/>
      <c r="T90" s="186">
        <f>T91+T119+T141+T149+T188+T200+T209+T218+T224</f>
        <v>2256.75</v>
      </c>
      <c r="AR90" s="187" t="s">
        <v>85</v>
      </c>
      <c r="AT90" s="188" t="s">
        <v>76</v>
      </c>
      <c r="AU90" s="188" t="s">
        <v>77</v>
      </c>
      <c r="AY90" s="187" t="s">
        <v>187</v>
      </c>
      <c r="BK90" s="189">
        <f>BK91+BK119+BK141+BK149+BK188+BK200+BK209+BK218+BK224</f>
        <v>0</v>
      </c>
    </row>
    <row r="91" spans="2:65" s="10" customFormat="1" ht="19.899999999999999" customHeight="1">
      <c r="B91" s="176"/>
      <c r="C91" s="177"/>
      <c r="D91" s="178" t="s">
        <v>76</v>
      </c>
      <c r="E91" s="190" t="s">
        <v>85</v>
      </c>
      <c r="F91" s="190" t="s">
        <v>188</v>
      </c>
      <c r="G91" s="177"/>
      <c r="H91" s="177"/>
      <c r="I91" s="180"/>
      <c r="J91" s="191">
        <f>BK91</f>
        <v>0</v>
      </c>
      <c r="K91" s="177"/>
      <c r="L91" s="182"/>
      <c r="M91" s="183"/>
      <c r="N91" s="184"/>
      <c r="O91" s="184"/>
      <c r="P91" s="185">
        <f>SUM(P92:P118)</f>
        <v>0</v>
      </c>
      <c r="Q91" s="184"/>
      <c r="R91" s="185">
        <f>SUM(R92:R118)</f>
        <v>1.2372000000000001</v>
      </c>
      <c r="S91" s="184"/>
      <c r="T91" s="186">
        <f>SUM(T92:T118)</f>
        <v>2256.75</v>
      </c>
      <c r="AR91" s="187" t="s">
        <v>85</v>
      </c>
      <c r="AT91" s="188" t="s">
        <v>76</v>
      </c>
      <c r="AU91" s="188" t="s">
        <v>85</v>
      </c>
      <c r="AY91" s="187" t="s">
        <v>187</v>
      </c>
      <c r="BK91" s="189">
        <f>SUM(BK92:BK118)</f>
        <v>0</v>
      </c>
    </row>
    <row r="92" spans="2:65" s="1" customFormat="1" ht="38.25" customHeight="1">
      <c r="B92" s="41"/>
      <c r="C92" s="192" t="s">
        <v>85</v>
      </c>
      <c r="D92" s="192" t="s">
        <v>189</v>
      </c>
      <c r="E92" s="193" t="s">
        <v>420</v>
      </c>
      <c r="F92" s="194" t="s">
        <v>1029</v>
      </c>
      <c r="G92" s="195" t="s">
        <v>202</v>
      </c>
      <c r="H92" s="196">
        <v>2950</v>
      </c>
      <c r="I92" s="197"/>
      <c r="J92" s="198">
        <f>ROUND(I92*H92,2)</f>
        <v>0</v>
      </c>
      <c r="K92" s="194" t="s">
        <v>193</v>
      </c>
      <c r="L92" s="61"/>
      <c r="M92" s="199" t="s">
        <v>21</v>
      </c>
      <c r="N92" s="200" t="s">
        <v>48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0.32500000000000001</v>
      </c>
      <c r="T92" s="202">
        <f>S92*H92</f>
        <v>958.75</v>
      </c>
      <c r="AR92" s="24" t="s">
        <v>194</v>
      </c>
      <c r="AT92" s="24" t="s">
        <v>189</v>
      </c>
      <c r="AU92" s="24" t="s">
        <v>87</v>
      </c>
      <c r="AY92" s="24" t="s">
        <v>187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85</v>
      </c>
      <c r="BK92" s="203">
        <f>ROUND(I92*H92,2)</f>
        <v>0</v>
      </c>
      <c r="BL92" s="24" t="s">
        <v>194</v>
      </c>
      <c r="BM92" s="24" t="s">
        <v>1030</v>
      </c>
    </row>
    <row r="93" spans="2:65" s="11" customFormat="1" ht="13.5">
      <c r="B93" s="204"/>
      <c r="C93" s="205"/>
      <c r="D93" s="206" t="s">
        <v>223</v>
      </c>
      <c r="E93" s="207" t="s">
        <v>21</v>
      </c>
      <c r="F93" s="208" t="s">
        <v>1031</v>
      </c>
      <c r="G93" s="205"/>
      <c r="H93" s="209">
        <v>2950</v>
      </c>
      <c r="I93" s="210"/>
      <c r="J93" s="205"/>
      <c r="K93" s="205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223</v>
      </c>
      <c r="AU93" s="215" t="s">
        <v>87</v>
      </c>
      <c r="AV93" s="11" t="s">
        <v>87</v>
      </c>
      <c r="AW93" s="11" t="s">
        <v>40</v>
      </c>
      <c r="AX93" s="11" t="s">
        <v>85</v>
      </c>
      <c r="AY93" s="215" t="s">
        <v>187</v>
      </c>
    </row>
    <row r="94" spans="2:65" s="1" customFormat="1" ht="38.25" customHeight="1">
      <c r="B94" s="41"/>
      <c r="C94" s="192" t="s">
        <v>87</v>
      </c>
      <c r="D94" s="192" t="s">
        <v>189</v>
      </c>
      <c r="E94" s="193" t="s">
        <v>424</v>
      </c>
      <c r="F94" s="194" t="s">
        <v>1032</v>
      </c>
      <c r="G94" s="195" t="s">
        <v>202</v>
      </c>
      <c r="H94" s="196">
        <v>2950</v>
      </c>
      <c r="I94" s="197"/>
      <c r="J94" s="198">
        <f>ROUND(I94*H94,2)</f>
        <v>0</v>
      </c>
      <c r="K94" s="194" t="s">
        <v>193</v>
      </c>
      <c r="L94" s="61"/>
      <c r="M94" s="199" t="s">
        <v>21</v>
      </c>
      <c r="N94" s="200" t="s">
        <v>48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0.44</v>
      </c>
      <c r="T94" s="202">
        <f>S94*H94</f>
        <v>1298</v>
      </c>
      <c r="AR94" s="24" t="s">
        <v>194</v>
      </c>
      <c r="AT94" s="24" t="s">
        <v>189</v>
      </c>
      <c r="AU94" s="24" t="s">
        <v>87</v>
      </c>
      <c r="AY94" s="24" t="s">
        <v>187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85</v>
      </c>
      <c r="BK94" s="203">
        <f>ROUND(I94*H94,2)</f>
        <v>0</v>
      </c>
      <c r="BL94" s="24" t="s">
        <v>194</v>
      </c>
      <c r="BM94" s="24" t="s">
        <v>1033</v>
      </c>
    </row>
    <row r="95" spans="2:65" s="11" customFormat="1" ht="13.5">
      <c r="B95" s="204"/>
      <c r="C95" s="205"/>
      <c r="D95" s="206" t="s">
        <v>223</v>
      </c>
      <c r="E95" s="207" t="s">
        <v>21</v>
      </c>
      <c r="F95" s="208" t="s">
        <v>1031</v>
      </c>
      <c r="G95" s="205"/>
      <c r="H95" s="209">
        <v>2950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223</v>
      </c>
      <c r="AU95" s="215" t="s">
        <v>87</v>
      </c>
      <c r="AV95" s="11" t="s">
        <v>87</v>
      </c>
      <c r="AW95" s="11" t="s">
        <v>40</v>
      </c>
      <c r="AX95" s="11" t="s">
        <v>85</v>
      </c>
      <c r="AY95" s="215" t="s">
        <v>187</v>
      </c>
    </row>
    <row r="96" spans="2:65" s="1" customFormat="1" ht="25.5" customHeight="1">
      <c r="B96" s="41"/>
      <c r="C96" s="192" t="s">
        <v>199</v>
      </c>
      <c r="D96" s="192" t="s">
        <v>189</v>
      </c>
      <c r="E96" s="193" t="s">
        <v>451</v>
      </c>
      <c r="F96" s="194" t="s">
        <v>1034</v>
      </c>
      <c r="G96" s="195" t="s">
        <v>233</v>
      </c>
      <c r="H96" s="196">
        <v>2433.75</v>
      </c>
      <c r="I96" s="197"/>
      <c r="J96" s="198">
        <f>ROUND(I96*H96,2)</f>
        <v>0</v>
      </c>
      <c r="K96" s="194" t="s">
        <v>193</v>
      </c>
      <c r="L96" s="61"/>
      <c r="M96" s="199" t="s">
        <v>21</v>
      </c>
      <c r="N96" s="200" t="s">
        <v>48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194</v>
      </c>
      <c r="AT96" s="24" t="s">
        <v>189</v>
      </c>
      <c r="AU96" s="24" t="s">
        <v>87</v>
      </c>
      <c r="AY96" s="24" t="s">
        <v>187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85</v>
      </c>
      <c r="BK96" s="203">
        <f>ROUND(I96*H96,2)</f>
        <v>0</v>
      </c>
      <c r="BL96" s="24" t="s">
        <v>194</v>
      </c>
      <c r="BM96" s="24" t="s">
        <v>1035</v>
      </c>
    </row>
    <row r="97" spans="2:65" s="11" customFormat="1" ht="13.5">
      <c r="B97" s="204"/>
      <c r="C97" s="205"/>
      <c r="D97" s="206" t="s">
        <v>223</v>
      </c>
      <c r="E97" s="207" t="s">
        <v>21</v>
      </c>
      <c r="F97" s="208" t="s">
        <v>1036</v>
      </c>
      <c r="G97" s="205"/>
      <c r="H97" s="209">
        <v>2433.75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223</v>
      </c>
      <c r="AU97" s="215" t="s">
        <v>87</v>
      </c>
      <c r="AV97" s="11" t="s">
        <v>87</v>
      </c>
      <c r="AW97" s="11" t="s">
        <v>40</v>
      </c>
      <c r="AX97" s="11" t="s">
        <v>85</v>
      </c>
      <c r="AY97" s="215" t="s">
        <v>187</v>
      </c>
    </row>
    <row r="98" spans="2:65" s="1" customFormat="1" ht="16.5" customHeight="1">
      <c r="B98" s="41"/>
      <c r="C98" s="192" t="s">
        <v>194</v>
      </c>
      <c r="D98" s="192" t="s">
        <v>189</v>
      </c>
      <c r="E98" s="193" t="s">
        <v>455</v>
      </c>
      <c r="F98" s="194" t="s">
        <v>456</v>
      </c>
      <c r="G98" s="195" t="s">
        <v>233</v>
      </c>
      <c r="H98" s="196">
        <v>2433.75</v>
      </c>
      <c r="I98" s="197"/>
      <c r="J98" s="198">
        <f>ROUND(I98*H98,2)</f>
        <v>0</v>
      </c>
      <c r="K98" s="194" t="s">
        <v>193</v>
      </c>
      <c r="L98" s="61"/>
      <c r="M98" s="199" t="s">
        <v>21</v>
      </c>
      <c r="N98" s="200" t="s">
        <v>48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194</v>
      </c>
      <c r="AT98" s="24" t="s">
        <v>189</v>
      </c>
      <c r="AU98" s="24" t="s">
        <v>87</v>
      </c>
      <c r="AY98" s="24" t="s">
        <v>187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85</v>
      </c>
      <c r="BK98" s="203">
        <f>ROUND(I98*H98,2)</f>
        <v>0</v>
      </c>
      <c r="BL98" s="24" t="s">
        <v>194</v>
      </c>
      <c r="BM98" s="24" t="s">
        <v>1037</v>
      </c>
    </row>
    <row r="99" spans="2:65" s="11" customFormat="1" ht="13.5">
      <c r="B99" s="204"/>
      <c r="C99" s="205"/>
      <c r="D99" s="206" t="s">
        <v>223</v>
      </c>
      <c r="E99" s="207" t="s">
        <v>21</v>
      </c>
      <c r="F99" s="208" t="s">
        <v>1038</v>
      </c>
      <c r="G99" s="205"/>
      <c r="H99" s="209">
        <v>2433.75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223</v>
      </c>
      <c r="AU99" s="215" t="s">
        <v>87</v>
      </c>
      <c r="AV99" s="11" t="s">
        <v>87</v>
      </c>
      <c r="AW99" s="11" t="s">
        <v>40</v>
      </c>
      <c r="AX99" s="11" t="s">
        <v>85</v>
      </c>
      <c r="AY99" s="215" t="s">
        <v>187</v>
      </c>
    </row>
    <row r="100" spans="2:65" s="1" customFormat="1" ht="25.5" customHeight="1">
      <c r="B100" s="41"/>
      <c r="C100" s="192" t="s">
        <v>207</v>
      </c>
      <c r="D100" s="192" t="s">
        <v>189</v>
      </c>
      <c r="E100" s="193" t="s">
        <v>459</v>
      </c>
      <c r="F100" s="194" t="s">
        <v>1039</v>
      </c>
      <c r="G100" s="195" t="s">
        <v>233</v>
      </c>
      <c r="H100" s="196">
        <v>120.1</v>
      </c>
      <c r="I100" s="197"/>
      <c r="J100" s="198">
        <f>ROUND(I100*H100,2)</f>
        <v>0</v>
      </c>
      <c r="K100" s="194" t="s">
        <v>193</v>
      </c>
      <c r="L100" s="61"/>
      <c r="M100" s="199" t="s">
        <v>21</v>
      </c>
      <c r="N100" s="200" t="s">
        <v>48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194</v>
      </c>
      <c r="AT100" s="24" t="s">
        <v>189</v>
      </c>
      <c r="AU100" s="24" t="s">
        <v>87</v>
      </c>
      <c r="AY100" s="24" t="s">
        <v>187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85</v>
      </c>
      <c r="BK100" s="203">
        <f>ROUND(I100*H100,2)</f>
        <v>0</v>
      </c>
      <c r="BL100" s="24" t="s">
        <v>194</v>
      </c>
      <c r="BM100" s="24" t="s">
        <v>1040</v>
      </c>
    </row>
    <row r="101" spans="2:65" s="11" customFormat="1" ht="13.5">
      <c r="B101" s="204"/>
      <c r="C101" s="205"/>
      <c r="D101" s="206" t="s">
        <v>223</v>
      </c>
      <c r="E101" s="207" t="s">
        <v>21</v>
      </c>
      <c r="F101" s="208" t="s">
        <v>1041</v>
      </c>
      <c r="G101" s="205"/>
      <c r="H101" s="209">
        <v>120.1</v>
      </c>
      <c r="I101" s="210"/>
      <c r="J101" s="205"/>
      <c r="K101" s="205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223</v>
      </c>
      <c r="AU101" s="215" t="s">
        <v>87</v>
      </c>
      <c r="AV101" s="11" t="s">
        <v>87</v>
      </c>
      <c r="AW101" s="11" t="s">
        <v>40</v>
      </c>
      <c r="AX101" s="11" t="s">
        <v>85</v>
      </c>
      <c r="AY101" s="215" t="s">
        <v>187</v>
      </c>
    </row>
    <row r="102" spans="2:65" s="1" customFormat="1" ht="16.5" customHeight="1">
      <c r="B102" s="41"/>
      <c r="C102" s="192" t="s">
        <v>211</v>
      </c>
      <c r="D102" s="192" t="s">
        <v>189</v>
      </c>
      <c r="E102" s="193" t="s">
        <v>463</v>
      </c>
      <c r="F102" s="194" t="s">
        <v>464</v>
      </c>
      <c r="G102" s="195" t="s">
        <v>233</v>
      </c>
      <c r="H102" s="196">
        <v>120.1</v>
      </c>
      <c r="I102" s="197"/>
      <c r="J102" s="198">
        <f>ROUND(I102*H102,2)</f>
        <v>0</v>
      </c>
      <c r="K102" s="194" t="s">
        <v>193</v>
      </c>
      <c r="L102" s="61"/>
      <c r="M102" s="199" t="s">
        <v>21</v>
      </c>
      <c r="N102" s="200" t="s">
        <v>48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194</v>
      </c>
      <c r="AT102" s="24" t="s">
        <v>189</v>
      </c>
      <c r="AU102" s="24" t="s">
        <v>87</v>
      </c>
      <c r="AY102" s="24" t="s">
        <v>187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85</v>
      </c>
      <c r="BK102" s="203">
        <f>ROUND(I102*H102,2)</f>
        <v>0</v>
      </c>
      <c r="BL102" s="24" t="s">
        <v>194</v>
      </c>
      <c r="BM102" s="24" t="s">
        <v>1042</v>
      </c>
    </row>
    <row r="103" spans="2:65" s="11" customFormat="1" ht="13.5">
      <c r="B103" s="204"/>
      <c r="C103" s="205"/>
      <c r="D103" s="206" t="s">
        <v>223</v>
      </c>
      <c r="E103" s="207" t="s">
        <v>21</v>
      </c>
      <c r="F103" s="208" t="s">
        <v>1043</v>
      </c>
      <c r="G103" s="205"/>
      <c r="H103" s="209">
        <v>120.1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223</v>
      </c>
      <c r="AU103" s="215" t="s">
        <v>87</v>
      </c>
      <c r="AV103" s="11" t="s">
        <v>87</v>
      </c>
      <c r="AW103" s="11" t="s">
        <v>40</v>
      </c>
      <c r="AX103" s="11" t="s">
        <v>85</v>
      </c>
      <c r="AY103" s="215" t="s">
        <v>187</v>
      </c>
    </row>
    <row r="104" spans="2:65" s="1" customFormat="1" ht="16.5" customHeight="1">
      <c r="B104" s="41"/>
      <c r="C104" s="192" t="s">
        <v>215</v>
      </c>
      <c r="D104" s="192" t="s">
        <v>189</v>
      </c>
      <c r="E104" s="193" t="s">
        <v>467</v>
      </c>
      <c r="F104" s="194" t="s">
        <v>468</v>
      </c>
      <c r="G104" s="195" t="s">
        <v>233</v>
      </c>
      <c r="H104" s="196">
        <v>2553.85</v>
      </c>
      <c r="I104" s="197"/>
      <c r="J104" s="198">
        <f>ROUND(I104*H104,2)</f>
        <v>0</v>
      </c>
      <c r="K104" s="194" t="s">
        <v>193</v>
      </c>
      <c r="L104" s="61"/>
      <c r="M104" s="199" t="s">
        <v>21</v>
      </c>
      <c r="N104" s="200" t="s">
        <v>48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194</v>
      </c>
      <c r="AT104" s="24" t="s">
        <v>189</v>
      </c>
      <c r="AU104" s="24" t="s">
        <v>87</v>
      </c>
      <c r="AY104" s="24" t="s">
        <v>187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85</v>
      </c>
      <c r="BK104" s="203">
        <f>ROUND(I104*H104,2)</f>
        <v>0</v>
      </c>
      <c r="BL104" s="24" t="s">
        <v>194</v>
      </c>
      <c r="BM104" s="24" t="s">
        <v>1044</v>
      </c>
    </row>
    <row r="105" spans="2:65" s="11" customFormat="1" ht="13.5">
      <c r="B105" s="204"/>
      <c r="C105" s="205"/>
      <c r="D105" s="206" t="s">
        <v>223</v>
      </c>
      <c r="E105" s="207" t="s">
        <v>21</v>
      </c>
      <c r="F105" s="208" t="s">
        <v>1045</v>
      </c>
      <c r="G105" s="205"/>
      <c r="H105" s="209">
        <v>2553.85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223</v>
      </c>
      <c r="AU105" s="215" t="s">
        <v>87</v>
      </c>
      <c r="AV105" s="11" t="s">
        <v>87</v>
      </c>
      <c r="AW105" s="11" t="s">
        <v>40</v>
      </c>
      <c r="AX105" s="11" t="s">
        <v>85</v>
      </c>
      <c r="AY105" s="215" t="s">
        <v>187</v>
      </c>
    </row>
    <row r="106" spans="2:65" s="1" customFormat="1" ht="25.5" customHeight="1">
      <c r="B106" s="41"/>
      <c r="C106" s="192" t="s">
        <v>219</v>
      </c>
      <c r="D106" s="192" t="s">
        <v>189</v>
      </c>
      <c r="E106" s="193" t="s">
        <v>471</v>
      </c>
      <c r="F106" s="194" t="s">
        <v>472</v>
      </c>
      <c r="G106" s="195" t="s">
        <v>233</v>
      </c>
      <c r="H106" s="196">
        <v>51077</v>
      </c>
      <c r="I106" s="197"/>
      <c r="J106" s="198">
        <f>ROUND(I106*H106,2)</f>
        <v>0</v>
      </c>
      <c r="K106" s="194" t="s">
        <v>193</v>
      </c>
      <c r="L106" s="61"/>
      <c r="M106" s="199" t="s">
        <v>21</v>
      </c>
      <c r="N106" s="200" t="s">
        <v>48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194</v>
      </c>
      <c r="AT106" s="24" t="s">
        <v>189</v>
      </c>
      <c r="AU106" s="24" t="s">
        <v>87</v>
      </c>
      <c r="AY106" s="24" t="s">
        <v>187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85</v>
      </c>
      <c r="BK106" s="203">
        <f>ROUND(I106*H106,2)</f>
        <v>0</v>
      </c>
      <c r="BL106" s="24" t="s">
        <v>194</v>
      </c>
      <c r="BM106" s="24" t="s">
        <v>1046</v>
      </c>
    </row>
    <row r="107" spans="2:65" s="11" customFormat="1" ht="13.5">
      <c r="B107" s="204"/>
      <c r="C107" s="205"/>
      <c r="D107" s="206" t="s">
        <v>223</v>
      </c>
      <c r="E107" s="207" t="s">
        <v>21</v>
      </c>
      <c r="F107" s="208" t="s">
        <v>1047</v>
      </c>
      <c r="G107" s="205"/>
      <c r="H107" s="209">
        <v>51077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223</v>
      </c>
      <c r="AU107" s="215" t="s">
        <v>87</v>
      </c>
      <c r="AV107" s="11" t="s">
        <v>87</v>
      </c>
      <c r="AW107" s="11" t="s">
        <v>40</v>
      </c>
      <c r="AX107" s="11" t="s">
        <v>85</v>
      </c>
      <c r="AY107" s="215" t="s">
        <v>187</v>
      </c>
    </row>
    <row r="108" spans="2:65" s="1" customFormat="1" ht="38.25" customHeight="1">
      <c r="B108" s="41"/>
      <c r="C108" s="192" t="s">
        <v>225</v>
      </c>
      <c r="D108" s="192" t="s">
        <v>189</v>
      </c>
      <c r="E108" s="193" t="s">
        <v>354</v>
      </c>
      <c r="F108" s="194" t="s">
        <v>475</v>
      </c>
      <c r="G108" s="195" t="s">
        <v>304</v>
      </c>
      <c r="H108" s="196">
        <v>4086.16</v>
      </c>
      <c r="I108" s="197"/>
      <c r="J108" s="198">
        <f>ROUND(I108*H108,2)</f>
        <v>0</v>
      </c>
      <c r="K108" s="194" t="s">
        <v>193</v>
      </c>
      <c r="L108" s="61"/>
      <c r="M108" s="199" t="s">
        <v>21</v>
      </c>
      <c r="N108" s="200" t="s">
        <v>48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194</v>
      </c>
      <c r="AT108" s="24" t="s">
        <v>189</v>
      </c>
      <c r="AU108" s="24" t="s">
        <v>87</v>
      </c>
      <c r="AY108" s="24" t="s">
        <v>187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85</v>
      </c>
      <c r="BK108" s="203">
        <f>ROUND(I108*H108,2)</f>
        <v>0</v>
      </c>
      <c r="BL108" s="24" t="s">
        <v>194</v>
      </c>
      <c r="BM108" s="24" t="s">
        <v>1048</v>
      </c>
    </row>
    <row r="109" spans="2:65" s="11" customFormat="1" ht="13.5">
      <c r="B109" s="204"/>
      <c r="C109" s="205"/>
      <c r="D109" s="206" t="s">
        <v>223</v>
      </c>
      <c r="E109" s="207" t="s">
        <v>21</v>
      </c>
      <c r="F109" s="208" t="s">
        <v>1049</v>
      </c>
      <c r="G109" s="205"/>
      <c r="H109" s="209">
        <v>4086.16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223</v>
      </c>
      <c r="AU109" s="215" t="s">
        <v>87</v>
      </c>
      <c r="AV109" s="11" t="s">
        <v>87</v>
      </c>
      <c r="AW109" s="11" t="s">
        <v>40</v>
      </c>
      <c r="AX109" s="11" t="s">
        <v>85</v>
      </c>
      <c r="AY109" s="215" t="s">
        <v>187</v>
      </c>
    </row>
    <row r="110" spans="2:65" s="1" customFormat="1" ht="25.5" customHeight="1">
      <c r="B110" s="41"/>
      <c r="C110" s="192" t="s">
        <v>230</v>
      </c>
      <c r="D110" s="192" t="s">
        <v>189</v>
      </c>
      <c r="E110" s="193" t="s">
        <v>490</v>
      </c>
      <c r="F110" s="194" t="s">
        <v>491</v>
      </c>
      <c r="G110" s="195" t="s">
        <v>293</v>
      </c>
      <c r="H110" s="196">
        <v>342</v>
      </c>
      <c r="I110" s="197"/>
      <c r="J110" s="198">
        <f>ROUND(I110*H110,2)</f>
        <v>0</v>
      </c>
      <c r="K110" s="194" t="s">
        <v>193</v>
      </c>
      <c r="L110" s="61"/>
      <c r="M110" s="199" t="s">
        <v>21</v>
      </c>
      <c r="N110" s="200" t="s">
        <v>48</v>
      </c>
      <c r="O110" s="42"/>
      <c r="P110" s="201">
        <f>O110*H110</f>
        <v>0</v>
      </c>
      <c r="Q110" s="201">
        <v>3.5999999999999999E-3</v>
      </c>
      <c r="R110" s="201">
        <f>Q110*H110</f>
        <v>1.2312000000000001</v>
      </c>
      <c r="S110" s="201">
        <v>0</v>
      </c>
      <c r="T110" s="202">
        <f>S110*H110</f>
        <v>0</v>
      </c>
      <c r="AR110" s="24" t="s">
        <v>194</v>
      </c>
      <c r="AT110" s="24" t="s">
        <v>189</v>
      </c>
      <c r="AU110" s="24" t="s">
        <v>87</v>
      </c>
      <c r="AY110" s="24" t="s">
        <v>187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85</v>
      </c>
      <c r="BK110" s="203">
        <f>ROUND(I110*H110,2)</f>
        <v>0</v>
      </c>
      <c r="BL110" s="24" t="s">
        <v>194</v>
      </c>
      <c r="BM110" s="24" t="s">
        <v>1050</v>
      </c>
    </row>
    <row r="111" spans="2:65" s="11" customFormat="1" ht="13.5">
      <c r="B111" s="204"/>
      <c r="C111" s="205"/>
      <c r="D111" s="206" t="s">
        <v>223</v>
      </c>
      <c r="E111" s="207" t="s">
        <v>21</v>
      </c>
      <c r="F111" s="208" t="s">
        <v>1051</v>
      </c>
      <c r="G111" s="205"/>
      <c r="H111" s="209">
        <v>342</v>
      </c>
      <c r="I111" s="210"/>
      <c r="J111" s="205"/>
      <c r="K111" s="205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223</v>
      </c>
      <c r="AU111" s="215" t="s">
        <v>87</v>
      </c>
      <c r="AV111" s="11" t="s">
        <v>87</v>
      </c>
      <c r="AW111" s="11" t="s">
        <v>40</v>
      </c>
      <c r="AX111" s="11" t="s">
        <v>85</v>
      </c>
      <c r="AY111" s="215" t="s">
        <v>187</v>
      </c>
    </row>
    <row r="112" spans="2:65" s="1" customFormat="1" ht="25.5" customHeight="1">
      <c r="B112" s="41"/>
      <c r="C112" s="192" t="s">
        <v>236</v>
      </c>
      <c r="D112" s="192" t="s">
        <v>189</v>
      </c>
      <c r="E112" s="193" t="s">
        <v>494</v>
      </c>
      <c r="F112" s="194" t="s">
        <v>495</v>
      </c>
      <c r="G112" s="195" t="s">
        <v>293</v>
      </c>
      <c r="H112" s="196">
        <v>150</v>
      </c>
      <c r="I112" s="197"/>
      <c r="J112" s="198">
        <f t="shared" ref="J112:J117" si="0">ROUND(I112*H112,2)</f>
        <v>0</v>
      </c>
      <c r="K112" s="194" t="s">
        <v>193</v>
      </c>
      <c r="L112" s="61"/>
      <c r="M112" s="199" t="s">
        <v>21</v>
      </c>
      <c r="N112" s="200" t="s">
        <v>48</v>
      </c>
      <c r="O112" s="42"/>
      <c r="P112" s="201">
        <f t="shared" ref="P112:P117" si="1">O112*H112</f>
        <v>0</v>
      </c>
      <c r="Q112" s="201">
        <v>0</v>
      </c>
      <c r="R112" s="201">
        <f t="shared" ref="R112:R117" si="2">Q112*H112</f>
        <v>0</v>
      </c>
      <c r="S112" s="201">
        <v>0</v>
      </c>
      <c r="T112" s="202">
        <f t="shared" ref="T112:T117" si="3">S112*H112</f>
        <v>0</v>
      </c>
      <c r="AR112" s="24" t="s">
        <v>194</v>
      </c>
      <c r="AT112" s="24" t="s">
        <v>189</v>
      </c>
      <c r="AU112" s="24" t="s">
        <v>87</v>
      </c>
      <c r="AY112" s="24" t="s">
        <v>187</v>
      </c>
      <c r="BE112" s="203">
        <f t="shared" ref="BE112:BE117" si="4">IF(N112="základní",J112,0)</f>
        <v>0</v>
      </c>
      <c r="BF112" s="203">
        <f t="shared" ref="BF112:BF117" si="5">IF(N112="snížená",J112,0)</f>
        <v>0</v>
      </c>
      <c r="BG112" s="203">
        <f t="shared" ref="BG112:BG117" si="6">IF(N112="zákl. přenesená",J112,0)</f>
        <v>0</v>
      </c>
      <c r="BH112" s="203">
        <f t="shared" ref="BH112:BH117" si="7">IF(N112="sníž. přenesená",J112,0)</f>
        <v>0</v>
      </c>
      <c r="BI112" s="203">
        <f t="shared" ref="BI112:BI117" si="8">IF(N112="nulová",J112,0)</f>
        <v>0</v>
      </c>
      <c r="BJ112" s="24" t="s">
        <v>85</v>
      </c>
      <c r="BK112" s="203">
        <f t="shared" ref="BK112:BK117" si="9">ROUND(I112*H112,2)</f>
        <v>0</v>
      </c>
      <c r="BL112" s="24" t="s">
        <v>194</v>
      </c>
      <c r="BM112" s="24" t="s">
        <v>1052</v>
      </c>
    </row>
    <row r="113" spans="2:65" s="1" customFormat="1" ht="25.5" customHeight="1">
      <c r="B113" s="41"/>
      <c r="C113" s="192" t="s">
        <v>240</v>
      </c>
      <c r="D113" s="192" t="s">
        <v>189</v>
      </c>
      <c r="E113" s="193" t="s">
        <v>478</v>
      </c>
      <c r="F113" s="194" t="s">
        <v>479</v>
      </c>
      <c r="G113" s="195" t="s">
        <v>293</v>
      </c>
      <c r="H113" s="196">
        <v>90</v>
      </c>
      <c r="I113" s="197"/>
      <c r="J113" s="198">
        <f t="shared" si="0"/>
        <v>0</v>
      </c>
      <c r="K113" s="194" t="s">
        <v>193</v>
      </c>
      <c r="L113" s="61"/>
      <c r="M113" s="199" t="s">
        <v>21</v>
      </c>
      <c r="N113" s="200" t="s">
        <v>48</v>
      </c>
      <c r="O113" s="42"/>
      <c r="P113" s="201">
        <f t="shared" si="1"/>
        <v>0</v>
      </c>
      <c r="Q113" s="201">
        <v>0</v>
      </c>
      <c r="R113" s="201">
        <f t="shared" si="2"/>
        <v>0</v>
      </c>
      <c r="S113" s="201">
        <v>0</v>
      </c>
      <c r="T113" s="202">
        <f t="shared" si="3"/>
        <v>0</v>
      </c>
      <c r="AR113" s="24" t="s">
        <v>194</v>
      </c>
      <c r="AT113" s="24" t="s">
        <v>189</v>
      </c>
      <c r="AU113" s="24" t="s">
        <v>87</v>
      </c>
      <c r="AY113" s="24" t="s">
        <v>187</v>
      </c>
      <c r="BE113" s="203">
        <f t="shared" si="4"/>
        <v>0</v>
      </c>
      <c r="BF113" s="203">
        <f t="shared" si="5"/>
        <v>0</v>
      </c>
      <c r="BG113" s="203">
        <f t="shared" si="6"/>
        <v>0</v>
      </c>
      <c r="BH113" s="203">
        <f t="shared" si="7"/>
        <v>0</v>
      </c>
      <c r="BI113" s="203">
        <f t="shared" si="8"/>
        <v>0</v>
      </c>
      <c r="BJ113" s="24" t="s">
        <v>85</v>
      </c>
      <c r="BK113" s="203">
        <f t="shared" si="9"/>
        <v>0</v>
      </c>
      <c r="BL113" s="24" t="s">
        <v>194</v>
      </c>
      <c r="BM113" s="24" t="s">
        <v>1053</v>
      </c>
    </row>
    <row r="114" spans="2:65" s="1" customFormat="1" ht="25.5" customHeight="1">
      <c r="B114" s="41"/>
      <c r="C114" s="192" t="s">
        <v>244</v>
      </c>
      <c r="D114" s="192" t="s">
        <v>189</v>
      </c>
      <c r="E114" s="193" t="s">
        <v>481</v>
      </c>
      <c r="F114" s="194" t="s">
        <v>482</v>
      </c>
      <c r="G114" s="195" t="s">
        <v>293</v>
      </c>
      <c r="H114" s="196">
        <v>90</v>
      </c>
      <c r="I114" s="197"/>
      <c r="J114" s="198">
        <f t="shared" si="0"/>
        <v>0</v>
      </c>
      <c r="K114" s="194" t="s">
        <v>193</v>
      </c>
      <c r="L114" s="61"/>
      <c r="M114" s="199" t="s">
        <v>21</v>
      </c>
      <c r="N114" s="200" t="s">
        <v>48</v>
      </c>
      <c r="O114" s="42"/>
      <c r="P114" s="201">
        <f t="shared" si="1"/>
        <v>0</v>
      </c>
      <c r="Q114" s="201">
        <v>0</v>
      </c>
      <c r="R114" s="201">
        <f t="shared" si="2"/>
        <v>0</v>
      </c>
      <c r="S114" s="201">
        <v>0</v>
      </c>
      <c r="T114" s="202">
        <f t="shared" si="3"/>
        <v>0</v>
      </c>
      <c r="AR114" s="24" t="s">
        <v>194</v>
      </c>
      <c r="AT114" s="24" t="s">
        <v>189</v>
      </c>
      <c r="AU114" s="24" t="s">
        <v>87</v>
      </c>
      <c r="AY114" s="24" t="s">
        <v>187</v>
      </c>
      <c r="BE114" s="203">
        <f t="shared" si="4"/>
        <v>0</v>
      </c>
      <c r="BF114" s="203">
        <f t="shared" si="5"/>
        <v>0</v>
      </c>
      <c r="BG114" s="203">
        <f t="shared" si="6"/>
        <v>0</v>
      </c>
      <c r="BH114" s="203">
        <f t="shared" si="7"/>
        <v>0</v>
      </c>
      <c r="BI114" s="203">
        <f t="shared" si="8"/>
        <v>0</v>
      </c>
      <c r="BJ114" s="24" t="s">
        <v>85</v>
      </c>
      <c r="BK114" s="203">
        <f t="shared" si="9"/>
        <v>0</v>
      </c>
      <c r="BL114" s="24" t="s">
        <v>194</v>
      </c>
      <c r="BM114" s="24" t="s">
        <v>1054</v>
      </c>
    </row>
    <row r="115" spans="2:65" s="1" customFormat="1" ht="25.5" customHeight="1">
      <c r="B115" s="41"/>
      <c r="C115" s="192" t="s">
        <v>249</v>
      </c>
      <c r="D115" s="192" t="s">
        <v>189</v>
      </c>
      <c r="E115" s="193" t="s">
        <v>484</v>
      </c>
      <c r="F115" s="194" t="s">
        <v>485</v>
      </c>
      <c r="G115" s="195" t="s">
        <v>293</v>
      </c>
      <c r="H115" s="196">
        <v>90</v>
      </c>
      <c r="I115" s="197"/>
      <c r="J115" s="198">
        <f t="shared" si="0"/>
        <v>0</v>
      </c>
      <c r="K115" s="194" t="s">
        <v>193</v>
      </c>
      <c r="L115" s="61"/>
      <c r="M115" s="199" t="s">
        <v>21</v>
      </c>
      <c r="N115" s="200" t="s">
        <v>48</v>
      </c>
      <c r="O115" s="42"/>
      <c r="P115" s="201">
        <f t="shared" si="1"/>
        <v>0</v>
      </c>
      <c r="Q115" s="201">
        <v>0</v>
      </c>
      <c r="R115" s="201">
        <f t="shared" si="2"/>
        <v>0</v>
      </c>
      <c r="S115" s="201">
        <v>0</v>
      </c>
      <c r="T115" s="202">
        <f t="shared" si="3"/>
        <v>0</v>
      </c>
      <c r="AR115" s="24" t="s">
        <v>194</v>
      </c>
      <c r="AT115" s="24" t="s">
        <v>189</v>
      </c>
      <c r="AU115" s="24" t="s">
        <v>87</v>
      </c>
      <c r="AY115" s="24" t="s">
        <v>187</v>
      </c>
      <c r="BE115" s="203">
        <f t="shared" si="4"/>
        <v>0</v>
      </c>
      <c r="BF115" s="203">
        <f t="shared" si="5"/>
        <v>0</v>
      </c>
      <c r="BG115" s="203">
        <f t="shared" si="6"/>
        <v>0</v>
      </c>
      <c r="BH115" s="203">
        <f t="shared" si="7"/>
        <v>0</v>
      </c>
      <c r="BI115" s="203">
        <f t="shared" si="8"/>
        <v>0</v>
      </c>
      <c r="BJ115" s="24" t="s">
        <v>85</v>
      </c>
      <c r="BK115" s="203">
        <f t="shared" si="9"/>
        <v>0</v>
      </c>
      <c r="BL115" s="24" t="s">
        <v>194</v>
      </c>
      <c r="BM115" s="24" t="s">
        <v>1055</v>
      </c>
    </row>
    <row r="116" spans="2:65" s="1" customFormat="1" ht="25.5" customHeight="1">
      <c r="B116" s="41"/>
      <c r="C116" s="192" t="s">
        <v>10</v>
      </c>
      <c r="D116" s="192" t="s">
        <v>189</v>
      </c>
      <c r="E116" s="193" t="s">
        <v>487</v>
      </c>
      <c r="F116" s="194" t="s">
        <v>488</v>
      </c>
      <c r="G116" s="195" t="s">
        <v>293</v>
      </c>
      <c r="H116" s="196">
        <v>75</v>
      </c>
      <c r="I116" s="197"/>
      <c r="J116" s="198">
        <f t="shared" si="0"/>
        <v>0</v>
      </c>
      <c r="K116" s="194" t="s">
        <v>193</v>
      </c>
      <c r="L116" s="61"/>
      <c r="M116" s="199" t="s">
        <v>21</v>
      </c>
      <c r="N116" s="200" t="s">
        <v>48</v>
      </c>
      <c r="O116" s="42"/>
      <c r="P116" s="201">
        <f t="shared" si="1"/>
        <v>0</v>
      </c>
      <c r="Q116" s="201">
        <v>8.0000000000000007E-5</v>
      </c>
      <c r="R116" s="201">
        <f t="shared" si="2"/>
        <v>6.0000000000000001E-3</v>
      </c>
      <c r="S116" s="201">
        <v>0</v>
      </c>
      <c r="T116" s="202">
        <f t="shared" si="3"/>
        <v>0</v>
      </c>
      <c r="AR116" s="24" t="s">
        <v>194</v>
      </c>
      <c r="AT116" s="24" t="s">
        <v>189</v>
      </c>
      <c r="AU116" s="24" t="s">
        <v>87</v>
      </c>
      <c r="AY116" s="24" t="s">
        <v>187</v>
      </c>
      <c r="BE116" s="203">
        <f t="shared" si="4"/>
        <v>0</v>
      </c>
      <c r="BF116" s="203">
        <f t="shared" si="5"/>
        <v>0</v>
      </c>
      <c r="BG116" s="203">
        <f t="shared" si="6"/>
        <v>0</v>
      </c>
      <c r="BH116" s="203">
        <f t="shared" si="7"/>
        <v>0</v>
      </c>
      <c r="BI116" s="203">
        <f t="shared" si="8"/>
        <v>0</v>
      </c>
      <c r="BJ116" s="24" t="s">
        <v>85</v>
      </c>
      <c r="BK116" s="203">
        <f t="shared" si="9"/>
        <v>0</v>
      </c>
      <c r="BL116" s="24" t="s">
        <v>194</v>
      </c>
      <c r="BM116" s="24" t="s">
        <v>1056</v>
      </c>
    </row>
    <row r="117" spans="2:65" s="1" customFormat="1" ht="16.5" customHeight="1">
      <c r="B117" s="41"/>
      <c r="C117" s="192" t="s">
        <v>259</v>
      </c>
      <c r="D117" s="192" t="s">
        <v>189</v>
      </c>
      <c r="E117" s="193" t="s">
        <v>503</v>
      </c>
      <c r="F117" s="194" t="s">
        <v>1057</v>
      </c>
      <c r="G117" s="195" t="s">
        <v>202</v>
      </c>
      <c r="H117" s="196">
        <v>3245</v>
      </c>
      <c r="I117" s="197"/>
      <c r="J117" s="198">
        <f t="shared" si="0"/>
        <v>0</v>
      </c>
      <c r="K117" s="194" t="s">
        <v>193</v>
      </c>
      <c r="L117" s="61"/>
      <c r="M117" s="199" t="s">
        <v>21</v>
      </c>
      <c r="N117" s="200" t="s">
        <v>48</v>
      </c>
      <c r="O117" s="42"/>
      <c r="P117" s="201">
        <f t="shared" si="1"/>
        <v>0</v>
      </c>
      <c r="Q117" s="201">
        <v>0</v>
      </c>
      <c r="R117" s="201">
        <f t="shared" si="2"/>
        <v>0</v>
      </c>
      <c r="S117" s="201">
        <v>0</v>
      </c>
      <c r="T117" s="202">
        <f t="shared" si="3"/>
        <v>0</v>
      </c>
      <c r="AR117" s="24" t="s">
        <v>194</v>
      </c>
      <c r="AT117" s="24" t="s">
        <v>189</v>
      </c>
      <c r="AU117" s="24" t="s">
        <v>87</v>
      </c>
      <c r="AY117" s="24" t="s">
        <v>187</v>
      </c>
      <c r="BE117" s="203">
        <f t="shared" si="4"/>
        <v>0</v>
      </c>
      <c r="BF117" s="203">
        <f t="shared" si="5"/>
        <v>0</v>
      </c>
      <c r="BG117" s="203">
        <f t="shared" si="6"/>
        <v>0</v>
      </c>
      <c r="BH117" s="203">
        <f t="shared" si="7"/>
        <v>0</v>
      </c>
      <c r="BI117" s="203">
        <f t="shared" si="8"/>
        <v>0</v>
      </c>
      <c r="BJ117" s="24" t="s">
        <v>85</v>
      </c>
      <c r="BK117" s="203">
        <f t="shared" si="9"/>
        <v>0</v>
      </c>
      <c r="BL117" s="24" t="s">
        <v>194</v>
      </c>
      <c r="BM117" s="24" t="s">
        <v>1058</v>
      </c>
    </row>
    <row r="118" spans="2:65" s="11" customFormat="1" ht="13.5">
      <c r="B118" s="204"/>
      <c r="C118" s="205"/>
      <c r="D118" s="206" t="s">
        <v>223</v>
      </c>
      <c r="E118" s="207" t="s">
        <v>21</v>
      </c>
      <c r="F118" s="208" t="s">
        <v>1059</v>
      </c>
      <c r="G118" s="205"/>
      <c r="H118" s="209">
        <v>3245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223</v>
      </c>
      <c r="AU118" s="215" t="s">
        <v>87</v>
      </c>
      <c r="AV118" s="11" t="s">
        <v>87</v>
      </c>
      <c r="AW118" s="11" t="s">
        <v>40</v>
      </c>
      <c r="AX118" s="11" t="s">
        <v>85</v>
      </c>
      <c r="AY118" s="215" t="s">
        <v>187</v>
      </c>
    </row>
    <row r="119" spans="2:65" s="10" customFormat="1" ht="29.85" customHeight="1">
      <c r="B119" s="176"/>
      <c r="C119" s="177"/>
      <c r="D119" s="178" t="s">
        <v>76</v>
      </c>
      <c r="E119" s="190" t="s">
        <v>522</v>
      </c>
      <c r="F119" s="190" t="s">
        <v>1060</v>
      </c>
      <c r="G119" s="177"/>
      <c r="H119" s="177"/>
      <c r="I119" s="180"/>
      <c r="J119" s="191">
        <f>BK119</f>
        <v>0</v>
      </c>
      <c r="K119" s="177"/>
      <c r="L119" s="182"/>
      <c r="M119" s="183"/>
      <c r="N119" s="184"/>
      <c r="O119" s="184"/>
      <c r="P119" s="185">
        <f>SUM(P120:P140)</f>
        <v>0</v>
      </c>
      <c r="Q119" s="184"/>
      <c r="R119" s="185">
        <f>SUM(R120:R140)</f>
        <v>2.8564249999999998</v>
      </c>
      <c r="S119" s="184"/>
      <c r="T119" s="186">
        <f>SUM(T120:T140)</f>
        <v>0</v>
      </c>
      <c r="AR119" s="187" t="s">
        <v>85</v>
      </c>
      <c r="AT119" s="188" t="s">
        <v>76</v>
      </c>
      <c r="AU119" s="188" t="s">
        <v>85</v>
      </c>
      <c r="AY119" s="187" t="s">
        <v>187</v>
      </c>
      <c r="BK119" s="189">
        <f>SUM(BK120:BK140)</f>
        <v>0</v>
      </c>
    </row>
    <row r="120" spans="2:65" s="1" customFormat="1" ht="25.5" customHeight="1">
      <c r="B120" s="41"/>
      <c r="C120" s="192" t="s">
        <v>264</v>
      </c>
      <c r="D120" s="192" t="s">
        <v>189</v>
      </c>
      <c r="E120" s="193" t="s">
        <v>524</v>
      </c>
      <c r="F120" s="194" t="s">
        <v>1061</v>
      </c>
      <c r="G120" s="195" t="s">
        <v>233</v>
      </c>
      <c r="H120" s="196">
        <v>1216.875</v>
      </c>
      <c r="I120" s="197"/>
      <c r="J120" s="198">
        <f>ROUND(I120*H120,2)</f>
        <v>0</v>
      </c>
      <c r="K120" s="194" t="s">
        <v>193</v>
      </c>
      <c r="L120" s="61"/>
      <c r="M120" s="199" t="s">
        <v>21</v>
      </c>
      <c r="N120" s="200" t="s">
        <v>48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194</v>
      </c>
      <c r="AT120" s="24" t="s">
        <v>189</v>
      </c>
      <c r="AU120" s="24" t="s">
        <v>87</v>
      </c>
      <c r="AY120" s="24" t="s">
        <v>187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85</v>
      </c>
      <c r="BK120" s="203">
        <f>ROUND(I120*H120,2)</f>
        <v>0</v>
      </c>
      <c r="BL120" s="24" t="s">
        <v>194</v>
      </c>
      <c r="BM120" s="24" t="s">
        <v>1062</v>
      </c>
    </row>
    <row r="121" spans="2:65" s="11" customFormat="1" ht="13.5">
      <c r="B121" s="204"/>
      <c r="C121" s="205"/>
      <c r="D121" s="206" t="s">
        <v>223</v>
      </c>
      <c r="E121" s="207" t="s">
        <v>21</v>
      </c>
      <c r="F121" s="208" t="s">
        <v>1063</v>
      </c>
      <c r="G121" s="205"/>
      <c r="H121" s="209">
        <v>1216.875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223</v>
      </c>
      <c r="AU121" s="215" t="s">
        <v>87</v>
      </c>
      <c r="AV121" s="11" t="s">
        <v>87</v>
      </c>
      <c r="AW121" s="11" t="s">
        <v>40</v>
      </c>
      <c r="AX121" s="11" t="s">
        <v>85</v>
      </c>
      <c r="AY121" s="215" t="s">
        <v>187</v>
      </c>
    </row>
    <row r="122" spans="2:65" s="1" customFormat="1" ht="25.5" customHeight="1">
      <c r="B122" s="41"/>
      <c r="C122" s="192" t="s">
        <v>269</v>
      </c>
      <c r="D122" s="192" t="s">
        <v>189</v>
      </c>
      <c r="E122" s="193" t="s">
        <v>529</v>
      </c>
      <c r="F122" s="194" t="s">
        <v>530</v>
      </c>
      <c r="G122" s="195" t="s">
        <v>233</v>
      </c>
      <c r="H122" s="196">
        <v>1216.875</v>
      </c>
      <c r="I122" s="197"/>
      <c r="J122" s="198">
        <f>ROUND(I122*H122,2)</f>
        <v>0</v>
      </c>
      <c r="K122" s="194" t="s">
        <v>193</v>
      </c>
      <c r="L122" s="61"/>
      <c r="M122" s="199" t="s">
        <v>21</v>
      </c>
      <c r="N122" s="200" t="s">
        <v>48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194</v>
      </c>
      <c r="AT122" s="24" t="s">
        <v>189</v>
      </c>
      <c r="AU122" s="24" t="s">
        <v>87</v>
      </c>
      <c r="AY122" s="24" t="s">
        <v>187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85</v>
      </c>
      <c r="BK122" s="203">
        <f>ROUND(I122*H122,2)</f>
        <v>0</v>
      </c>
      <c r="BL122" s="24" t="s">
        <v>194</v>
      </c>
      <c r="BM122" s="24" t="s">
        <v>1064</v>
      </c>
    </row>
    <row r="123" spans="2:65" s="11" customFormat="1" ht="13.5">
      <c r="B123" s="204"/>
      <c r="C123" s="205"/>
      <c r="D123" s="206" t="s">
        <v>223</v>
      </c>
      <c r="E123" s="207" t="s">
        <v>21</v>
      </c>
      <c r="F123" s="208" t="s">
        <v>1065</v>
      </c>
      <c r="G123" s="205"/>
      <c r="H123" s="209">
        <v>1216.875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223</v>
      </c>
      <c r="AU123" s="215" t="s">
        <v>87</v>
      </c>
      <c r="AV123" s="11" t="s">
        <v>87</v>
      </c>
      <c r="AW123" s="11" t="s">
        <v>40</v>
      </c>
      <c r="AX123" s="11" t="s">
        <v>85</v>
      </c>
      <c r="AY123" s="215" t="s">
        <v>187</v>
      </c>
    </row>
    <row r="124" spans="2:65" s="1" customFormat="1" ht="25.5" customHeight="1">
      <c r="B124" s="41"/>
      <c r="C124" s="192" t="s">
        <v>274</v>
      </c>
      <c r="D124" s="192" t="s">
        <v>189</v>
      </c>
      <c r="E124" s="193" t="s">
        <v>534</v>
      </c>
      <c r="F124" s="194" t="s">
        <v>535</v>
      </c>
      <c r="G124" s="195" t="s">
        <v>233</v>
      </c>
      <c r="H124" s="196">
        <v>1216.875</v>
      </c>
      <c r="I124" s="197"/>
      <c r="J124" s="198">
        <f>ROUND(I124*H124,2)</f>
        <v>0</v>
      </c>
      <c r="K124" s="194" t="s">
        <v>193</v>
      </c>
      <c r="L124" s="61"/>
      <c r="M124" s="199" t="s">
        <v>21</v>
      </c>
      <c r="N124" s="200" t="s">
        <v>48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194</v>
      </c>
      <c r="AT124" s="24" t="s">
        <v>189</v>
      </c>
      <c r="AU124" s="24" t="s">
        <v>87</v>
      </c>
      <c r="AY124" s="24" t="s">
        <v>187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85</v>
      </c>
      <c r="BK124" s="203">
        <f>ROUND(I124*H124,2)</f>
        <v>0</v>
      </c>
      <c r="BL124" s="24" t="s">
        <v>194</v>
      </c>
      <c r="BM124" s="24" t="s">
        <v>1066</v>
      </c>
    </row>
    <row r="125" spans="2:65" s="11" customFormat="1" ht="13.5">
      <c r="B125" s="204"/>
      <c r="C125" s="205"/>
      <c r="D125" s="206" t="s">
        <v>223</v>
      </c>
      <c r="E125" s="207" t="s">
        <v>21</v>
      </c>
      <c r="F125" s="208" t="s">
        <v>1065</v>
      </c>
      <c r="G125" s="205"/>
      <c r="H125" s="209">
        <v>1216.875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223</v>
      </c>
      <c r="AU125" s="215" t="s">
        <v>87</v>
      </c>
      <c r="AV125" s="11" t="s">
        <v>87</v>
      </c>
      <c r="AW125" s="11" t="s">
        <v>40</v>
      </c>
      <c r="AX125" s="11" t="s">
        <v>85</v>
      </c>
      <c r="AY125" s="215" t="s">
        <v>187</v>
      </c>
    </row>
    <row r="126" spans="2:65" s="1" customFormat="1" ht="25.5" customHeight="1">
      <c r="B126" s="41"/>
      <c r="C126" s="192" t="s">
        <v>279</v>
      </c>
      <c r="D126" s="192" t="s">
        <v>189</v>
      </c>
      <c r="E126" s="193" t="s">
        <v>538</v>
      </c>
      <c r="F126" s="194" t="s">
        <v>539</v>
      </c>
      <c r="G126" s="195" t="s">
        <v>233</v>
      </c>
      <c r="H126" s="196">
        <v>24337.5</v>
      </c>
      <c r="I126" s="197"/>
      <c r="J126" s="198">
        <f>ROUND(I126*H126,2)</f>
        <v>0</v>
      </c>
      <c r="K126" s="194" t="s">
        <v>193</v>
      </c>
      <c r="L126" s="61"/>
      <c r="M126" s="199" t="s">
        <v>21</v>
      </c>
      <c r="N126" s="200" t="s">
        <v>48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194</v>
      </c>
      <c r="AT126" s="24" t="s">
        <v>189</v>
      </c>
      <c r="AU126" s="24" t="s">
        <v>87</v>
      </c>
      <c r="AY126" s="24" t="s">
        <v>187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85</v>
      </c>
      <c r="BK126" s="203">
        <f>ROUND(I126*H126,2)</f>
        <v>0</v>
      </c>
      <c r="BL126" s="24" t="s">
        <v>194</v>
      </c>
      <c r="BM126" s="24" t="s">
        <v>1067</v>
      </c>
    </row>
    <row r="127" spans="2:65" s="11" customFormat="1" ht="13.5">
      <c r="B127" s="204"/>
      <c r="C127" s="205"/>
      <c r="D127" s="206" t="s">
        <v>223</v>
      </c>
      <c r="E127" s="207" t="s">
        <v>21</v>
      </c>
      <c r="F127" s="208" t="s">
        <v>1068</v>
      </c>
      <c r="G127" s="205"/>
      <c r="H127" s="209">
        <v>24337.5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223</v>
      </c>
      <c r="AU127" s="215" t="s">
        <v>87</v>
      </c>
      <c r="AV127" s="11" t="s">
        <v>87</v>
      </c>
      <c r="AW127" s="11" t="s">
        <v>40</v>
      </c>
      <c r="AX127" s="11" t="s">
        <v>85</v>
      </c>
      <c r="AY127" s="215" t="s">
        <v>187</v>
      </c>
    </row>
    <row r="128" spans="2:65" s="1" customFormat="1" ht="38.25" customHeight="1">
      <c r="B128" s="41"/>
      <c r="C128" s="192" t="s">
        <v>9</v>
      </c>
      <c r="D128" s="192" t="s">
        <v>189</v>
      </c>
      <c r="E128" s="193" t="s">
        <v>543</v>
      </c>
      <c r="F128" s="194" t="s">
        <v>544</v>
      </c>
      <c r="G128" s="195" t="s">
        <v>304</v>
      </c>
      <c r="H128" s="196">
        <v>1947</v>
      </c>
      <c r="I128" s="197"/>
      <c r="J128" s="198">
        <f>ROUND(I128*H128,2)</f>
        <v>0</v>
      </c>
      <c r="K128" s="194" t="s">
        <v>193</v>
      </c>
      <c r="L128" s="61"/>
      <c r="M128" s="199" t="s">
        <v>21</v>
      </c>
      <c r="N128" s="200" t="s">
        <v>48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194</v>
      </c>
      <c r="AT128" s="24" t="s">
        <v>189</v>
      </c>
      <c r="AU128" s="24" t="s">
        <v>87</v>
      </c>
      <c r="AY128" s="24" t="s">
        <v>187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85</v>
      </c>
      <c r="BK128" s="203">
        <f>ROUND(I128*H128,2)</f>
        <v>0</v>
      </c>
      <c r="BL128" s="24" t="s">
        <v>194</v>
      </c>
      <c r="BM128" s="24" t="s">
        <v>1069</v>
      </c>
    </row>
    <row r="129" spans="2:65" s="11" customFormat="1" ht="13.5">
      <c r="B129" s="204"/>
      <c r="C129" s="205"/>
      <c r="D129" s="206" t="s">
        <v>223</v>
      </c>
      <c r="E129" s="207" t="s">
        <v>21</v>
      </c>
      <c r="F129" s="208" t="s">
        <v>1070</v>
      </c>
      <c r="G129" s="205"/>
      <c r="H129" s="209">
        <v>1947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223</v>
      </c>
      <c r="AU129" s="215" t="s">
        <v>87</v>
      </c>
      <c r="AV129" s="11" t="s">
        <v>87</v>
      </c>
      <c r="AW129" s="11" t="s">
        <v>40</v>
      </c>
      <c r="AX129" s="11" t="s">
        <v>85</v>
      </c>
      <c r="AY129" s="215" t="s">
        <v>187</v>
      </c>
    </row>
    <row r="130" spans="2:65" s="1" customFormat="1" ht="25.5" customHeight="1">
      <c r="B130" s="41"/>
      <c r="C130" s="192" t="s">
        <v>286</v>
      </c>
      <c r="D130" s="192" t="s">
        <v>189</v>
      </c>
      <c r="E130" s="193" t="s">
        <v>548</v>
      </c>
      <c r="F130" s="194" t="s">
        <v>549</v>
      </c>
      <c r="G130" s="195" t="s">
        <v>202</v>
      </c>
      <c r="H130" s="196">
        <v>2433.75</v>
      </c>
      <c r="I130" s="197"/>
      <c r="J130" s="198">
        <f>ROUND(I130*H130,2)</f>
        <v>0</v>
      </c>
      <c r="K130" s="194" t="s">
        <v>193</v>
      </c>
      <c r="L130" s="61"/>
      <c r="M130" s="199" t="s">
        <v>21</v>
      </c>
      <c r="N130" s="200" t="s">
        <v>48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194</v>
      </c>
      <c r="AT130" s="24" t="s">
        <v>189</v>
      </c>
      <c r="AU130" s="24" t="s">
        <v>87</v>
      </c>
      <c r="AY130" s="24" t="s">
        <v>187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85</v>
      </c>
      <c r="BK130" s="203">
        <f>ROUND(I130*H130,2)</f>
        <v>0</v>
      </c>
      <c r="BL130" s="24" t="s">
        <v>194</v>
      </c>
      <c r="BM130" s="24" t="s">
        <v>1071</v>
      </c>
    </row>
    <row r="131" spans="2:65" s="11" customFormat="1" ht="13.5">
      <c r="B131" s="204"/>
      <c r="C131" s="205"/>
      <c r="D131" s="206" t="s">
        <v>223</v>
      </c>
      <c r="E131" s="207" t="s">
        <v>21</v>
      </c>
      <c r="F131" s="208" t="s">
        <v>1072</v>
      </c>
      <c r="G131" s="205"/>
      <c r="H131" s="209">
        <v>2433.75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223</v>
      </c>
      <c r="AU131" s="215" t="s">
        <v>87</v>
      </c>
      <c r="AV131" s="11" t="s">
        <v>87</v>
      </c>
      <c r="AW131" s="11" t="s">
        <v>40</v>
      </c>
      <c r="AX131" s="11" t="s">
        <v>85</v>
      </c>
      <c r="AY131" s="215" t="s">
        <v>187</v>
      </c>
    </row>
    <row r="132" spans="2:65" s="1" customFormat="1" ht="25.5" customHeight="1">
      <c r="B132" s="41"/>
      <c r="C132" s="192" t="s">
        <v>290</v>
      </c>
      <c r="D132" s="192" t="s">
        <v>189</v>
      </c>
      <c r="E132" s="193" t="s">
        <v>563</v>
      </c>
      <c r="F132" s="194" t="s">
        <v>564</v>
      </c>
      <c r="G132" s="195" t="s">
        <v>202</v>
      </c>
      <c r="H132" s="196">
        <v>2433.75</v>
      </c>
      <c r="I132" s="197"/>
      <c r="J132" s="198">
        <f>ROUND(I132*H132,2)</f>
        <v>0</v>
      </c>
      <c r="K132" s="194" t="s">
        <v>193</v>
      </c>
      <c r="L132" s="61"/>
      <c r="M132" s="199" t="s">
        <v>21</v>
      </c>
      <c r="N132" s="200" t="s">
        <v>48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194</v>
      </c>
      <c r="AT132" s="24" t="s">
        <v>189</v>
      </c>
      <c r="AU132" s="24" t="s">
        <v>87</v>
      </c>
      <c r="AY132" s="24" t="s">
        <v>187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85</v>
      </c>
      <c r="BK132" s="203">
        <f>ROUND(I132*H132,2)</f>
        <v>0</v>
      </c>
      <c r="BL132" s="24" t="s">
        <v>194</v>
      </c>
      <c r="BM132" s="24" t="s">
        <v>1073</v>
      </c>
    </row>
    <row r="133" spans="2:65" s="11" customFormat="1" ht="13.5">
      <c r="B133" s="204"/>
      <c r="C133" s="205"/>
      <c r="D133" s="206" t="s">
        <v>223</v>
      </c>
      <c r="E133" s="207" t="s">
        <v>21</v>
      </c>
      <c r="F133" s="208" t="s">
        <v>1072</v>
      </c>
      <c r="G133" s="205"/>
      <c r="H133" s="209">
        <v>2433.75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223</v>
      </c>
      <c r="AU133" s="215" t="s">
        <v>87</v>
      </c>
      <c r="AV133" s="11" t="s">
        <v>87</v>
      </c>
      <c r="AW133" s="11" t="s">
        <v>40</v>
      </c>
      <c r="AX133" s="11" t="s">
        <v>85</v>
      </c>
      <c r="AY133" s="215" t="s">
        <v>187</v>
      </c>
    </row>
    <row r="134" spans="2:65" s="1" customFormat="1" ht="25.5" customHeight="1">
      <c r="B134" s="41"/>
      <c r="C134" s="192" t="s">
        <v>295</v>
      </c>
      <c r="D134" s="192" t="s">
        <v>189</v>
      </c>
      <c r="E134" s="193" t="s">
        <v>558</v>
      </c>
      <c r="F134" s="194" t="s">
        <v>559</v>
      </c>
      <c r="G134" s="195" t="s">
        <v>202</v>
      </c>
      <c r="H134" s="196">
        <v>2433.75</v>
      </c>
      <c r="I134" s="197"/>
      <c r="J134" s="198">
        <f>ROUND(I134*H134,2)</f>
        <v>0</v>
      </c>
      <c r="K134" s="194" t="s">
        <v>193</v>
      </c>
      <c r="L134" s="61"/>
      <c r="M134" s="199" t="s">
        <v>21</v>
      </c>
      <c r="N134" s="200" t="s">
        <v>48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194</v>
      </c>
      <c r="AT134" s="24" t="s">
        <v>189</v>
      </c>
      <c r="AU134" s="24" t="s">
        <v>87</v>
      </c>
      <c r="AY134" s="24" t="s">
        <v>187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85</v>
      </c>
      <c r="BK134" s="203">
        <f>ROUND(I134*H134,2)</f>
        <v>0</v>
      </c>
      <c r="BL134" s="24" t="s">
        <v>194</v>
      </c>
      <c r="BM134" s="24" t="s">
        <v>1074</v>
      </c>
    </row>
    <row r="135" spans="2:65" s="11" customFormat="1" ht="13.5">
      <c r="B135" s="204"/>
      <c r="C135" s="205"/>
      <c r="D135" s="206" t="s">
        <v>223</v>
      </c>
      <c r="E135" s="207" t="s">
        <v>21</v>
      </c>
      <c r="F135" s="208" t="s">
        <v>1072</v>
      </c>
      <c r="G135" s="205"/>
      <c r="H135" s="209">
        <v>2433.75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223</v>
      </c>
      <c r="AU135" s="215" t="s">
        <v>87</v>
      </c>
      <c r="AV135" s="11" t="s">
        <v>87</v>
      </c>
      <c r="AW135" s="11" t="s">
        <v>40</v>
      </c>
      <c r="AX135" s="11" t="s">
        <v>85</v>
      </c>
      <c r="AY135" s="215" t="s">
        <v>187</v>
      </c>
    </row>
    <row r="136" spans="2:65" s="1" customFormat="1" ht="25.5" customHeight="1">
      <c r="B136" s="41"/>
      <c r="C136" s="192" t="s">
        <v>301</v>
      </c>
      <c r="D136" s="192" t="s">
        <v>189</v>
      </c>
      <c r="E136" s="193" t="s">
        <v>567</v>
      </c>
      <c r="F136" s="194" t="s">
        <v>568</v>
      </c>
      <c r="G136" s="195" t="s">
        <v>202</v>
      </c>
      <c r="H136" s="196">
        <v>2433.75</v>
      </c>
      <c r="I136" s="197"/>
      <c r="J136" s="198">
        <f>ROUND(I136*H136,2)</f>
        <v>0</v>
      </c>
      <c r="K136" s="194" t="s">
        <v>193</v>
      </c>
      <c r="L136" s="61"/>
      <c r="M136" s="199" t="s">
        <v>21</v>
      </c>
      <c r="N136" s="200" t="s">
        <v>48</v>
      </c>
      <c r="O136" s="4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194</v>
      </c>
      <c r="AT136" s="24" t="s">
        <v>189</v>
      </c>
      <c r="AU136" s="24" t="s">
        <v>87</v>
      </c>
      <c r="AY136" s="24" t="s">
        <v>187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85</v>
      </c>
      <c r="BK136" s="203">
        <f>ROUND(I136*H136,2)</f>
        <v>0</v>
      </c>
      <c r="BL136" s="24" t="s">
        <v>194</v>
      </c>
      <c r="BM136" s="24" t="s">
        <v>1075</v>
      </c>
    </row>
    <row r="137" spans="2:65" s="11" customFormat="1" ht="13.5">
      <c r="B137" s="204"/>
      <c r="C137" s="205"/>
      <c r="D137" s="206" t="s">
        <v>223</v>
      </c>
      <c r="E137" s="207" t="s">
        <v>21</v>
      </c>
      <c r="F137" s="208" t="s">
        <v>1072</v>
      </c>
      <c r="G137" s="205"/>
      <c r="H137" s="209">
        <v>2433.75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223</v>
      </c>
      <c r="AU137" s="215" t="s">
        <v>87</v>
      </c>
      <c r="AV137" s="11" t="s">
        <v>87</v>
      </c>
      <c r="AW137" s="11" t="s">
        <v>40</v>
      </c>
      <c r="AX137" s="11" t="s">
        <v>85</v>
      </c>
      <c r="AY137" s="215" t="s">
        <v>187</v>
      </c>
    </row>
    <row r="138" spans="2:65" s="1" customFormat="1" ht="25.5" customHeight="1">
      <c r="B138" s="41"/>
      <c r="C138" s="192" t="s">
        <v>307</v>
      </c>
      <c r="D138" s="192" t="s">
        <v>189</v>
      </c>
      <c r="E138" s="193" t="s">
        <v>553</v>
      </c>
      <c r="F138" s="194" t="s">
        <v>554</v>
      </c>
      <c r="G138" s="195" t="s">
        <v>202</v>
      </c>
      <c r="H138" s="196">
        <v>6077.5</v>
      </c>
      <c r="I138" s="197"/>
      <c r="J138" s="198">
        <f>ROUND(I138*H138,2)</f>
        <v>0</v>
      </c>
      <c r="K138" s="194" t="s">
        <v>193</v>
      </c>
      <c r="L138" s="61"/>
      <c r="M138" s="199" t="s">
        <v>21</v>
      </c>
      <c r="N138" s="200" t="s">
        <v>48</v>
      </c>
      <c r="O138" s="42"/>
      <c r="P138" s="201">
        <f>O138*H138</f>
        <v>0</v>
      </c>
      <c r="Q138" s="201">
        <v>4.6999999999999999E-4</v>
      </c>
      <c r="R138" s="201">
        <f>Q138*H138</f>
        <v>2.8564249999999998</v>
      </c>
      <c r="S138" s="201">
        <v>0</v>
      </c>
      <c r="T138" s="202">
        <f>S138*H138</f>
        <v>0</v>
      </c>
      <c r="AR138" s="24" t="s">
        <v>194</v>
      </c>
      <c r="AT138" s="24" t="s">
        <v>189</v>
      </c>
      <c r="AU138" s="24" t="s">
        <v>87</v>
      </c>
      <c r="AY138" s="24" t="s">
        <v>187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85</v>
      </c>
      <c r="BK138" s="203">
        <f>ROUND(I138*H138,2)</f>
        <v>0</v>
      </c>
      <c r="BL138" s="24" t="s">
        <v>194</v>
      </c>
      <c r="BM138" s="24" t="s">
        <v>1076</v>
      </c>
    </row>
    <row r="139" spans="2:65" s="11" customFormat="1" ht="13.5">
      <c r="B139" s="204"/>
      <c r="C139" s="205"/>
      <c r="D139" s="206" t="s">
        <v>223</v>
      </c>
      <c r="E139" s="207" t="s">
        <v>21</v>
      </c>
      <c r="F139" s="208" t="s">
        <v>1077</v>
      </c>
      <c r="G139" s="205"/>
      <c r="H139" s="209">
        <v>6077.5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223</v>
      </c>
      <c r="AU139" s="215" t="s">
        <v>87</v>
      </c>
      <c r="AV139" s="11" t="s">
        <v>87</v>
      </c>
      <c r="AW139" s="11" t="s">
        <v>40</v>
      </c>
      <c r="AX139" s="11" t="s">
        <v>85</v>
      </c>
      <c r="AY139" s="215" t="s">
        <v>187</v>
      </c>
    </row>
    <row r="140" spans="2:65" s="1" customFormat="1" ht="25.5" customHeight="1">
      <c r="B140" s="41"/>
      <c r="C140" s="192" t="s">
        <v>312</v>
      </c>
      <c r="D140" s="192" t="s">
        <v>189</v>
      </c>
      <c r="E140" s="193" t="s">
        <v>571</v>
      </c>
      <c r="F140" s="194" t="s">
        <v>572</v>
      </c>
      <c r="G140" s="195" t="s">
        <v>192</v>
      </c>
      <c r="H140" s="196">
        <v>3</v>
      </c>
      <c r="I140" s="197"/>
      <c r="J140" s="198">
        <f>ROUND(I140*H140,2)</f>
        <v>0</v>
      </c>
      <c r="K140" s="194" t="s">
        <v>193</v>
      </c>
      <c r="L140" s="61"/>
      <c r="M140" s="199" t="s">
        <v>21</v>
      </c>
      <c r="N140" s="200" t="s">
        <v>48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256</v>
      </c>
      <c r="AT140" s="24" t="s">
        <v>189</v>
      </c>
      <c r="AU140" s="24" t="s">
        <v>87</v>
      </c>
      <c r="AY140" s="24" t="s">
        <v>187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85</v>
      </c>
      <c r="BK140" s="203">
        <f>ROUND(I140*H140,2)</f>
        <v>0</v>
      </c>
      <c r="BL140" s="24" t="s">
        <v>256</v>
      </c>
      <c r="BM140" s="24" t="s">
        <v>1078</v>
      </c>
    </row>
    <row r="141" spans="2:65" s="10" customFormat="1" ht="29.85" customHeight="1">
      <c r="B141" s="176"/>
      <c r="C141" s="177"/>
      <c r="D141" s="178" t="s">
        <v>76</v>
      </c>
      <c r="E141" s="190" t="s">
        <v>87</v>
      </c>
      <c r="F141" s="190" t="s">
        <v>1079</v>
      </c>
      <c r="G141" s="177"/>
      <c r="H141" s="177"/>
      <c r="I141" s="180"/>
      <c r="J141" s="191">
        <f>BK141</f>
        <v>0</v>
      </c>
      <c r="K141" s="177"/>
      <c r="L141" s="182"/>
      <c r="M141" s="183"/>
      <c r="N141" s="184"/>
      <c r="O141" s="184"/>
      <c r="P141" s="185">
        <f>SUM(P142:P148)</f>
        <v>0</v>
      </c>
      <c r="Q141" s="184"/>
      <c r="R141" s="185">
        <f>SUM(R142:R148)</f>
        <v>0.14100000000000001</v>
      </c>
      <c r="S141" s="184"/>
      <c r="T141" s="186">
        <f>SUM(T142:T148)</f>
        <v>0</v>
      </c>
      <c r="AR141" s="187" t="s">
        <v>85</v>
      </c>
      <c r="AT141" s="188" t="s">
        <v>76</v>
      </c>
      <c r="AU141" s="188" t="s">
        <v>85</v>
      </c>
      <c r="AY141" s="187" t="s">
        <v>187</v>
      </c>
      <c r="BK141" s="189">
        <f>SUM(BK142:BK148)</f>
        <v>0</v>
      </c>
    </row>
    <row r="142" spans="2:65" s="1" customFormat="1" ht="16.5" customHeight="1">
      <c r="B142" s="41"/>
      <c r="C142" s="192" t="s">
        <v>317</v>
      </c>
      <c r="D142" s="192" t="s">
        <v>189</v>
      </c>
      <c r="E142" s="193" t="s">
        <v>576</v>
      </c>
      <c r="F142" s="194" t="s">
        <v>577</v>
      </c>
      <c r="G142" s="195" t="s">
        <v>202</v>
      </c>
      <c r="H142" s="196">
        <v>25</v>
      </c>
      <c r="I142" s="197"/>
      <c r="J142" s="198">
        <f>ROUND(I142*H142,2)</f>
        <v>0</v>
      </c>
      <c r="K142" s="194" t="s">
        <v>193</v>
      </c>
      <c r="L142" s="61"/>
      <c r="M142" s="199" t="s">
        <v>21</v>
      </c>
      <c r="N142" s="200" t="s">
        <v>48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194</v>
      </c>
      <c r="AT142" s="24" t="s">
        <v>189</v>
      </c>
      <c r="AU142" s="24" t="s">
        <v>87</v>
      </c>
      <c r="AY142" s="24" t="s">
        <v>187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85</v>
      </c>
      <c r="BK142" s="203">
        <f>ROUND(I142*H142,2)</f>
        <v>0</v>
      </c>
      <c r="BL142" s="24" t="s">
        <v>194</v>
      </c>
      <c r="BM142" s="24" t="s">
        <v>1080</v>
      </c>
    </row>
    <row r="143" spans="2:65" s="11" customFormat="1" ht="13.5">
      <c r="B143" s="204"/>
      <c r="C143" s="205"/>
      <c r="D143" s="206" t="s">
        <v>223</v>
      </c>
      <c r="E143" s="207" t="s">
        <v>21</v>
      </c>
      <c r="F143" s="208" t="s">
        <v>1081</v>
      </c>
      <c r="G143" s="205"/>
      <c r="H143" s="209">
        <v>25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223</v>
      </c>
      <c r="AU143" s="215" t="s">
        <v>87</v>
      </c>
      <c r="AV143" s="11" t="s">
        <v>87</v>
      </c>
      <c r="AW143" s="11" t="s">
        <v>40</v>
      </c>
      <c r="AX143" s="11" t="s">
        <v>85</v>
      </c>
      <c r="AY143" s="215" t="s">
        <v>187</v>
      </c>
    </row>
    <row r="144" spans="2:65" s="1" customFormat="1" ht="25.5" customHeight="1">
      <c r="B144" s="41"/>
      <c r="C144" s="192" t="s">
        <v>322</v>
      </c>
      <c r="D144" s="192" t="s">
        <v>189</v>
      </c>
      <c r="E144" s="193" t="s">
        <v>581</v>
      </c>
      <c r="F144" s="194" t="s">
        <v>582</v>
      </c>
      <c r="G144" s="195" t="s">
        <v>233</v>
      </c>
      <c r="H144" s="196">
        <v>37.5</v>
      </c>
      <c r="I144" s="197"/>
      <c r="J144" s="198">
        <f>ROUND(I144*H144,2)</f>
        <v>0</v>
      </c>
      <c r="K144" s="194" t="s">
        <v>193</v>
      </c>
      <c r="L144" s="61"/>
      <c r="M144" s="199" t="s">
        <v>21</v>
      </c>
      <c r="N144" s="200" t="s">
        <v>48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194</v>
      </c>
      <c r="AT144" s="24" t="s">
        <v>189</v>
      </c>
      <c r="AU144" s="24" t="s">
        <v>87</v>
      </c>
      <c r="AY144" s="24" t="s">
        <v>187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85</v>
      </c>
      <c r="BK144" s="203">
        <f>ROUND(I144*H144,2)</f>
        <v>0</v>
      </c>
      <c r="BL144" s="24" t="s">
        <v>194</v>
      </c>
      <c r="BM144" s="24" t="s">
        <v>1082</v>
      </c>
    </row>
    <row r="145" spans="2:65" s="11" customFormat="1" ht="13.5">
      <c r="B145" s="204"/>
      <c r="C145" s="205"/>
      <c r="D145" s="206" t="s">
        <v>223</v>
      </c>
      <c r="E145" s="207" t="s">
        <v>21</v>
      </c>
      <c r="F145" s="208" t="s">
        <v>1083</v>
      </c>
      <c r="G145" s="205"/>
      <c r="H145" s="209">
        <v>37.5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223</v>
      </c>
      <c r="AU145" s="215" t="s">
        <v>87</v>
      </c>
      <c r="AV145" s="11" t="s">
        <v>87</v>
      </c>
      <c r="AW145" s="11" t="s">
        <v>40</v>
      </c>
      <c r="AX145" s="11" t="s">
        <v>85</v>
      </c>
      <c r="AY145" s="215" t="s">
        <v>187</v>
      </c>
    </row>
    <row r="146" spans="2:65" s="1" customFormat="1" ht="25.5" customHeight="1">
      <c r="B146" s="41"/>
      <c r="C146" s="192" t="s">
        <v>327</v>
      </c>
      <c r="D146" s="192" t="s">
        <v>189</v>
      </c>
      <c r="E146" s="193" t="s">
        <v>586</v>
      </c>
      <c r="F146" s="194" t="s">
        <v>587</v>
      </c>
      <c r="G146" s="195" t="s">
        <v>202</v>
      </c>
      <c r="H146" s="196">
        <v>300</v>
      </c>
      <c r="I146" s="197"/>
      <c r="J146" s="198">
        <f>ROUND(I146*H146,2)</f>
        <v>0</v>
      </c>
      <c r="K146" s="194" t="s">
        <v>193</v>
      </c>
      <c r="L146" s="61"/>
      <c r="M146" s="199" t="s">
        <v>21</v>
      </c>
      <c r="N146" s="200" t="s">
        <v>48</v>
      </c>
      <c r="O146" s="42"/>
      <c r="P146" s="201">
        <f>O146*H146</f>
        <v>0</v>
      </c>
      <c r="Q146" s="201">
        <v>1.7000000000000001E-4</v>
      </c>
      <c r="R146" s="201">
        <f>Q146*H146</f>
        <v>5.1000000000000004E-2</v>
      </c>
      <c r="S146" s="201">
        <v>0</v>
      </c>
      <c r="T146" s="202">
        <f>S146*H146</f>
        <v>0</v>
      </c>
      <c r="AR146" s="24" t="s">
        <v>194</v>
      </c>
      <c r="AT146" s="24" t="s">
        <v>189</v>
      </c>
      <c r="AU146" s="24" t="s">
        <v>87</v>
      </c>
      <c r="AY146" s="24" t="s">
        <v>187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85</v>
      </c>
      <c r="BK146" s="203">
        <f>ROUND(I146*H146,2)</f>
        <v>0</v>
      </c>
      <c r="BL146" s="24" t="s">
        <v>194</v>
      </c>
      <c r="BM146" s="24" t="s">
        <v>1084</v>
      </c>
    </row>
    <row r="147" spans="2:65" s="11" customFormat="1" ht="13.5">
      <c r="B147" s="204"/>
      <c r="C147" s="205"/>
      <c r="D147" s="206" t="s">
        <v>223</v>
      </c>
      <c r="E147" s="207" t="s">
        <v>21</v>
      </c>
      <c r="F147" s="208" t="s">
        <v>1085</v>
      </c>
      <c r="G147" s="205"/>
      <c r="H147" s="209">
        <v>300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223</v>
      </c>
      <c r="AU147" s="215" t="s">
        <v>87</v>
      </c>
      <c r="AV147" s="11" t="s">
        <v>87</v>
      </c>
      <c r="AW147" s="11" t="s">
        <v>40</v>
      </c>
      <c r="AX147" s="11" t="s">
        <v>85</v>
      </c>
      <c r="AY147" s="215" t="s">
        <v>187</v>
      </c>
    </row>
    <row r="148" spans="2:65" s="1" customFormat="1" ht="16.5" customHeight="1">
      <c r="B148" s="41"/>
      <c r="C148" s="220" t="s">
        <v>331</v>
      </c>
      <c r="D148" s="220" t="s">
        <v>511</v>
      </c>
      <c r="E148" s="221" t="s">
        <v>591</v>
      </c>
      <c r="F148" s="222" t="s">
        <v>592</v>
      </c>
      <c r="G148" s="223" t="s">
        <v>202</v>
      </c>
      <c r="H148" s="224">
        <v>300</v>
      </c>
      <c r="I148" s="225"/>
      <c r="J148" s="226">
        <f>ROUND(I148*H148,2)</f>
        <v>0</v>
      </c>
      <c r="K148" s="222" t="s">
        <v>193</v>
      </c>
      <c r="L148" s="227"/>
      <c r="M148" s="228" t="s">
        <v>21</v>
      </c>
      <c r="N148" s="229" t="s">
        <v>48</v>
      </c>
      <c r="O148" s="42"/>
      <c r="P148" s="201">
        <f>O148*H148</f>
        <v>0</v>
      </c>
      <c r="Q148" s="201">
        <v>2.9999999999999997E-4</v>
      </c>
      <c r="R148" s="201">
        <f>Q148*H148</f>
        <v>0.09</v>
      </c>
      <c r="S148" s="201">
        <v>0</v>
      </c>
      <c r="T148" s="202">
        <f>S148*H148</f>
        <v>0</v>
      </c>
      <c r="AR148" s="24" t="s">
        <v>219</v>
      </c>
      <c r="AT148" s="24" t="s">
        <v>511</v>
      </c>
      <c r="AU148" s="24" t="s">
        <v>87</v>
      </c>
      <c r="AY148" s="24" t="s">
        <v>187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85</v>
      </c>
      <c r="BK148" s="203">
        <f>ROUND(I148*H148,2)</f>
        <v>0</v>
      </c>
      <c r="BL148" s="24" t="s">
        <v>194</v>
      </c>
      <c r="BM148" s="24" t="s">
        <v>1086</v>
      </c>
    </row>
    <row r="149" spans="2:65" s="10" customFormat="1" ht="29.85" customHeight="1">
      <c r="B149" s="176"/>
      <c r="C149" s="177"/>
      <c r="D149" s="178" t="s">
        <v>76</v>
      </c>
      <c r="E149" s="190" t="s">
        <v>199</v>
      </c>
      <c r="F149" s="190" t="s">
        <v>507</v>
      </c>
      <c r="G149" s="177"/>
      <c r="H149" s="177"/>
      <c r="I149" s="180"/>
      <c r="J149" s="191">
        <f>BK149</f>
        <v>0</v>
      </c>
      <c r="K149" s="177"/>
      <c r="L149" s="182"/>
      <c r="M149" s="183"/>
      <c r="N149" s="184"/>
      <c r="O149" s="184"/>
      <c r="P149" s="185">
        <f>SUM(P150:P187)</f>
        <v>0</v>
      </c>
      <c r="Q149" s="184"/>
      <c r="R149" s="185">
        <f>SUM(R150:R187)</f>
        <v>186.69164494999995</v>
      </c>
      <c r="S149" s="184"/>
      <c r="T149" s="186">
        <f>SUM(T150:T187)</f>
        <v>0</v>
      </c>
      <c r="AR149" s="187" t="s">
        <v>85</v>
      </c>
      <c r="AT149" s="188" t="s">
        <v>76</v>
      </c>
      <c r="AU149" s="188" t="s">
        <v>85</v>
      </c>
      <c r="AY149" s="187" t="s">
        <v>187</v>
      </c>
      <c r="BK149" s="189">
        <f>SUM(BK150:BK187)</f>
        <v>0</v>
      </c>
    </row>
    <row r="150" spans="2:65" s="1" customFormat="1" ht="38.25" customHeight="1">
      <c r="B150" s="41"/>
      <c r="C150" s="192" t="s">
        <v>336</v>
      </c>
      <c r="D150" s="192" t="s">
        <v>189</v>
      </c>
      <c r="E150" s="193" t="s">
        <v>1087</v>
      </c>
      <c r="F150" s="194" t="s">
        <v>1088</v>
      </c>
      <c r="G150" s="195" t="s">
        <v>192</v>
      </c>
      <c r="H150" s="196">
        <v>40</v>
      </c>
      <c r="I150" s="197"/>
      <c r="J150" s="198">
        <f t="shared" ref="J150:J156" si="10">ROUND(I150*H150,2)</f>
        <v>0</v>
      </c>
      <c r="K150" s="194" t="s">
        <v>193</v>
      </c>
      <c r="L150" s="61"/>
      <c r="M150" s="199" t="s">
        <v>21</v>
      </c>
      <c r="N150" s="200" t="s">
        <v>48</v>
      </c>
      <c r="O150" s="42"/>
      <c r="P150" s="201">
        <f t="shared" ref="P150:P156" si="11">O150*H150</f>
        <v>0</v>
      </c>
      <c r="Q150" s="201">
        <v>0.17488999999999999</v>
      </c>
      <c r="R150" s="201">
        <f t="shared" ref="R150:R156" si="12">Q150*H150</f>
        <v>6.9955999999999996</v>
      </c>
      <c r="S150" s="201">
        <v>0</v>
      </c>
      <c r="T150" s="202">
        <f t="shared" ref="T150:T156" si="13">S150*H150</f>
        <v>0</v>
      </c>
      <c r="AR150" s="24" t="s">
        <v>194</v>
      </c>
      <c r="AT150" s="24" t="s">
        <v>189</v>
      </c>
      <c r="AU150" s="24" t="s">
        <v>87</v>
      </c>
      <c r="AY150" s="24" t="s">
        <v>187</v>
      </c>
      <c r="BE150" s="203">
        <f t="shared" ref="BE150:BE156" si="14">IF(N150="základní",J150,0)</f>
        <v>0</v>
      </c>
      <c r="BF150" s="203">
        <f t="shared" ref="BF150:BF156" si="15">IF(N150="snížená",J150,0)</f>
        <v>0</v>
      </c>
      <c r="BG150" s="203">
        <f t="shared" ref="BG150:BG156" si="16">IF(N150="zákl. přenesená",J150,0)</f>
        <v>0</v>
      </c>
      <c r="BH150" s="203">
        <f t="shared" ref="BH150:BH156" si="17">IF(N150="sníž. přenesená",J150,0)</f>
        <v>0</v>
      </c>
      <c r="BI150" s="203">
        <f t="shared" ref="BI150:BI156" si="18">IF(N150="nulová",J150,0)</f>
        <v>0</v>
      </c>
      <c r="BJ150" s="24" t="s">
        <v>85</v>
      </c>
      <c r="BK150" s="203">
        <f t="shared" ref="BK150:BK156" si="19">ROUND(I150*H150,2)</f>
        <v>0</v>
      </c>
      <c r="BL150" s="24" t="s">
        <v>194</v>
      </c>
      <c r="BM150" s="24" t="s">
        <v>1089</v>
      </c>
    </row>
    <row r="151" spans="2:65" s="1" customFormat="1" ht="25.5" customHeight="1">
      <c r="B151" s="41"/>
      <c r="C151" s="220" t="s">
        <v>340</v>
      </c>
      <c r="D151" s="220" t="s">
        <v>511</v>
      </c>
      <c r="E151" s="221" t="s">
        <v>1090</v>
      </c>
      <c r="F151" s="222" t="s">
        <v>1091</v>
      </c>
      <c r="G151" s="223" t="s">
        <v>192</v>
      </c>
      <c r="H151" s="224">
        <v>40</v>
      </c>
      <c r="I151" s="225"/>
      <c r="J151" s="226">
        <f t="shared" si="10"/>
        <v>0</v>
      </c>
      <c r="K151" s="222" t="s">
        <v>193</v>
      </c>
      <c r="L151" s="227"/>
      <c r="M151" s="228" t="s">
        <v>21</v>
      </c>
      <c r="N151" s="229" t="s">
        <v>48</v>
      </c>
      <c r="O151" s="42"/>
      <c r="P151" s="201">
        <f t="shared" si="11"/>
        <v>0</v>
      </c>
      <c r="Q151" s="201">
        <v>3.5000000000000001E-3</v>
      </c>
      <c r="R151" s="201">
        <f t="shared" si="12"/>
        <v>0.14000000000000001</v>
      </c>
      <c r="S151" s="201">
        <v>0</v>
      </c>
      <c r="T151" s="202">
        <f t="shared" si="13"/>
        <v>0</v>
      </c>
      <c r="AR151" s="24" t="s">
        <v>219</v>
      </c>
      <c r="AT151" s="24" t="s">
        <v>511</v>
      </c>
      <c r="AU151" s="24" t="s">
        <v>87</v>
      </c>
      <c r="AY151" s="24" t="s">
        <v>187</v>
      </c>
      <c r="BE151" s="203">
        <f t="shared" si="14"/>
        <v>0</v>
      </c>
      <c r="BF151" s="203">
        <f t="shared" si="15"/>
        <v>0</v>
      </c>
      <c r="BG151" s="203">
        <f t="shared" si="16"/>
        <v>0</v>
      </c>
      <c r="BH151" s="203">
        <f t="shared" si="17"/>
        <v>0</v>
      </c>
      <c r="BI151" s="203">
        <f t="shared" si="18"/>
        <v>0</v>
      </c>
      <c r="BJ151" s="24" t="s">
        <v>85</v>
      </c>
      <c r="BK151" s="203">
        <f t="shared" si="19"/>
        <v>0</v>
      </c>
      <c r="BL151" s="24" t="s">
        <v>194</v>
      </c>
      <c r="BM151" s="24" t="s">
        <v>1092</v>
      </c>
    </row>
    <row r="152" spans="2:65" s="1" customFormat="1" ht="25.5" customHeight="1">
      <c r="B152" s="41"/>
      <c r="C152" s="220" t="s">
        <v>344</v>
      </c>
      <c r="D152" s="220" t="s">
        <v>511</v>
      </c>
      <c r="E152" s="221" t="s">
        <v>1093</v>
      </c>
      <c r="F152" s="222" t="s">
        <v>1094</v>
      </c>
      <c r="G152" s="223" t="s">
        <v>192</v>
      </c>
      <c r="H152" s="224">
        <v>80</v>
      </c>
      <c r="I152" s="225"/>
      <c r="J152" s="226">
        <f t="shared" si="10"/>
        <v>0</v>
      </c>
      <c r="K152" s="222" t="s">
        <v>193</v>
      </c>
      <c r="L152" s="227"/>
      <c r="M152" s="228" t="s">
        <v>21</v>
      </c>
      <c r="N152" s="229" t="s">
        <v>48</v>
      </c>
      <c r="O152" s="42"/>
      <c r="P152" s="201">
        <f t="shared" si="11"/>
        <v>0</v>
      </c>
      <c r="Q152" s="201">
        <v>3.5000000000000001E-3</v>
      </c>
      <c r="R152" s="201">
        <f t="shared" si="12"/>
        <v>0.28000000000000003</v>
      </c>
      <c r="S152" s="201">
        <v>0</v>
      </c>
      <c r="T152" s="202">
        <f t="shared" si="13"/>
        <v>0</v>
      </c>
      <c r="AR152" s="24" t="s">
        <v>219</v>
      </c>
      <c r="AT152" s="24" t="s">
        <v>511</v>
      </c>
      <c r="AU152" s="24" t="s">
        <v>87</v>
      </c>
      <c r="AY152" s="24" t="s">
        <v>187</v>
      </c>
      <c r="BE152" s="203">
        <f t="shared" si="14"/>
        <v>0</v>
      </c>
      <c r="BF152" s="203">
        <f t="shared" si="15"/>
        <v>0</v>
      </c>
      <c r="BG152" s="203">
        <f t="shared" si="16"/>
        <v>0</v>
      </c>
      <c r="BH152" s="203">
        <f t="shared" si="17"/>
        <v>0</v>
      </c>
      <c r="BI152" s="203">
        <f t="shared" si="18"/>
        <v>0</v>
      </c>
      <c r="BJ152" s="24" t="s">
        <v>85</v>
      </c>
      <c r="BK152" s="203">
        <f t="shared" si="19"/>
        <v>0</v>
      </c>
      <c r="BL152" s="24" t="s">
        <v>194</v>
      </c>
      <c r="BM152" s="24" t="s">
        <v>1095</v>
      </c>
    </row>
    <row r="153" spans="2:65" s="1" customFormat="1" ht="25.5" customHeight="1">
      <c r="B153" s="41"/>
      <c r="C153" s="192" t="s">
        <v>348</v>
      </c>
      <c r="D153" s="192" t="s">
        <v>189</v>
      </c>
      <c r="E153" s="193" t="s">
        <v>1096</v>
      </c>
      <c r="F153" s="194" t="s">
        <v>1097</v>
      </c>
      <c r="G153" s="195" t="s">
        <v>192</v>
      </c>
      <c r="H153" s="196">
        <v>10</v>
      </c>
      <c r="I153" s="197"/>
      <c r="J153" s="198">
        <f t="shared" si="10"/>
        <v>0</v>
      </c>
      <c r="K153" s="194" t="s">
        <v>193</v>
      </c>
      <c r="L153" s="61"/>
      <c r="M153" s="199" t="s">
        <v>21</v>
      </c>
      <c r="N153" s="200" t="s">
        <v>48</v>
      </c>
      <c r="O153" s="42"/>
      <c r="P153" s="201">
        <f t="shared" si="11"/>
        <v>0</v>
      </c>
      <c r="Q153" s="201">
        <v>0.17488999999999999</v>
      </c>
      <c r="R153" s="201">
        <f t="shared" si="12"/>
        <v>1.7488999999999999</v>
      </c>
      <c r="S153" s="201">
        <v>0</v>
      </c>
      <c r="T153" s="202">
        <f t="shared" si="13"/>
        <v>0</v>
      </c>
      <c r="AR153" s="24" t="s">
        <v>194</v>
      </c>
      <c r="AT153" s="24" t="s">
        <v>189</v>
      </c>
      <c r="AU153" s="24" t="s">
        <v>87</v>
      </c>
      <c r="AY153" s="24" t="s">
        <v>187</v>
      </c>
      <c r="BE153" s="203">
        <f t="shared" si="14"/>
        <v>0</v>
      </c>
      <c r="BF153" s="203">
        <f t="shared" si="15"/>
        <v>0</v>
      </c>
      <c r="BG153" s="203">
        <f t="shared" si="16"/>
        <v>0</v>
      </c>
      <c r="BH153" s="203">
        <f t="shared" si="17"/>
        <v>0</v>
      </c>
      <c r="BI153" s="203">
        <f t="shared" si="18"/>
        <v>0</v>
      </c>
      <c r="BJ153" s="24" t="s">
        <v>85</v>
      </c>
      <c r="BK153" s="203">
        <f t="shared" si="19"/>
        <v>0</v>
      </c>
      <c r="BL153" s="24" t="s">
        <v>194</v>
      </c>
      <c r="BM153" s="24" t="s">
        <v>1098</v>
      </c>
    </row>
    <row r="154" spans="2:65" s="1" customFormat="1" ht="25.5" customHeight="1">
      <c r="B154" s="41"/>
      <c r="C154" s="220" t="s">
        <v>353</v>
      </c>
      <c r="D154" s="220" t="s">
        <v>511</v>
      </c>
      <c r="E154" s="221" t="s">
        <v>1099</v>
      </c>
      <c r="F154" s="222" t="s">
        <v>1100</v>
      </c>
      <c r="G154" s="223" t="s">
        <v>192</v>
      </c>
      <c r="H154" s="224">
        <v>10</v>
      </c>
      <c r="I154" s="225"/>
      <c r="J154" s="226">
        <f t="shared" si="10"/>
        <v>0</v>
      </c>
      <c r="K154" s="222" t="s">
        <v>193</v>
      </c>
      <c r="L154" s="227"/>
      <c r="M154" s="228" t="s">
        <v>21</v>
      </c>
      <c r="N154" s="229" t="s">
        <v>48</v>
      </c>
      <c r="O154" s="42"/>
      <c r="P154" s="201">
        <f t="shared" si="11"/>
        <v>0</v>
      </c>
      <c r="Q154" s="201">
        <v>4.0000000000000001E-3</v>
      </c>
      <c r="R154" s="201">
        <f t="shared" si="12"/>
        <v>0.04</v>
      </c>
      <c r="S154" s="201">
        <v>0</v>
      </c>
      <c r="T154" s="202">
        <f t="shared" si="13"/>
        <v>0</v>
      </c>
      <c r="AR154" s="24" t="s">
        <v>219</v>
      </c>
      <c r="AT154" s="24" t="s">
        <v>511</v>
      </c>
      <c r="AU154" s="24" t="s">
        <v>87</v>
      </c>
      <c r="AY154" s="24" t="s">
        <v>187</v>
      </c>
      <c r="BE154" s="203">
        <f t="shared" si="14"/>
        <v>0</v>
      </c>
      <c r="BF154" s="203">
        <f t="shared" si="15"/>
        <v>0</v>
      </c>
      <c r="BG154" s="203">
        <f t="shared" si="16"/>
        <v>0</v>
      </c>
      <c r="BH154" s="203">
        <f t="shared" si="17"/>
        <v>0</v>
      </c>
      <c r="BI154" s="203">
        <f t="shared" si="18"/>
        <v>0</v>
      </c>
      <c r="BJ154" s="24" t="s">
        <v>85</v>
      </c>
      <c r="BK154" s="203">
        <f t="shared" si="19"/>
        <v>0</v>
      </c>
      <c r="BL154" s="24" t="s">
        <v>194</v>
      </c>
      <c r="BM154" s="24" t="s">
        <v>1101</v>
      </c>
    </row>
    <row r="155" spans="2:65" s="1" customFormat="1" ht="38.25" customHeight="1">
      <c r="B155" s="41"/>
      <c r="C155" s="192" t="s">
        <v>358</v>
      </c>
      <c r="D155" s="192" t="s">
        <v>189</v>
      </c>
      <c r="E155" s="193" t="s">
        <v>1102</v>
      </c>
      <c r="F155" s="194" t="s">
        <v>1103</v>
      </c>
      <c r="G155" s="195" t="s">
        <v>192</v>
      </c>
      <c r="H155" s="196">
        <v>1</v>
      </c>
      <c r="I155" s="197"/>
      <c r="J155" s="198">
        <f t="shared" si="10"/>
        <v>0</v>
      </c>
      <c r="K155" s="194" t="s">
        <v>193</v>
      </c>
      <c r="L155" s="61"/>
      <c r="M155" s="199" t="s">
        <v>21</v>
      </c>
      <c r="N155" s="200" t="s">
        <v>48</v>
      </c>
      <c r="O155" s="42"/>
      <c r="P155" s="201">
        <f t="shared" si="11"/>
        <v>0</v>
      </c>
      <c r="Q155" s="201">
        <v>0</v>
      </c>
      <c r="R155" s="201">
        <f t="shared" si="12"/>
        <v>0</v>
      </c>
      <c r="S155" s="201">
        <v>0</v>
      </c>
      <c r="T155" s="202">
        <f t="shared" si="13"/>
        <v>0</v>
      </c>
      <c r="AR155" s="24" t="s">
        <v>194</v>
      </c>
      <c r="AT155" s="24" t="s">
        <v>189</v>
      </c>
      <c r="AU155" s="24" t="s">
        <v>87</v>
      </c>
      <c r="AY155" s="24" t="s">
        <v>187</v>
      </c>
      <c r="BE155" s="203">
        <f t="shared" si="14"/>
        <v>0</v>
      </c>
      <c r="BF155" s="203">
        <f t="shared" si="15"/>
        <v>0</v>
      </c>
      <c r="BG155" s="203">
        <f t="shared" si="16"/>
        <v>0</v>
      </c>
      <c r="BH155" s="203">
        <f t="shared" si="17"/>
        <v>0</v>
      </c>
      <c r="BI155" s="203">
        <f t="shared" si="18"/>
        <v>0</v>
      </c>
      <c r="BJ155" s="24" t="s">
        <v>85</v>
      </c>
      <c r="BK155" s="203">
        <f t="shared" si="19"/>
        <v>0</v>
      </c>
      <c r="BL155" s="24" t="s">
        <v>194</v>
      </c>
      <c r="BM155" s="24" t="s">
        <v>1104</v>
      </c>
    </row>
    <row r="156" spans="2:65" s="1" customFormat="1" ht="51" customHeight="1">
      <c r="B156" s="41"/>
      <c r="C156" s="220" t="s">
        <v>363</v>
      </c>
      <c r="D156" s="220" t="s">
        <v>511</v>
      </c>
      <c r="E156" s="221" t="s">
        <v>250</v>
      </c>
      <c r="F156" s="222" t="s">
        <v>1105</v>
      </c>
      <c r="G156" s="223" t="s">
        <v>192</v>
      </c>
      <c r="H156" s="224">
        <v>1</v>
      </c>
      <c r="I156" s="225"/>
      <c r="J156" s="226">
        <f t="shared" si="10"/>
        <v>0</v>
      </c>
      <c r="K156" s="222" t="s">
        <v>193</v>
      </c>
      <c r="L156" s="227"/>
      <c r="M156" s="228" t="s">
        <v>21</v>
      </c>
      <c r="N156" s="229" t="s">
        <v>48</v>
      </c>
      <c r="O156" s="42"/>
      <c r="P156" s="201">
        <f t="shared" si="11"/>
        <v>0</v>
      </c>
      <c r="Q156" s="201">
        <v>0.154</v>
      </c>
      <c r="R156" s="201">
        <f t="shared" si="12"/>
        <v>0.154</v>
      </c>
      <c r="S156" s="201">
        <v>0</v>
      </c>
      <c r="T156" s="202">
        <f t="shared" si="13"/>
        <v>0</v>
      </c>
      <c r="AR156" s="24" t="s">
        <v>219</v>
      </c>
      <c r="AT156" s="24" t="s">
        <v>511</v>
      </c>
      <c r="AU156" s="24" t="s">
        <v>87</v>
      </c>
      <c r="AY156" s="24" t="s">
        <v>187</v>
      </c>
      <c r="BE156" s="203">
        <f t="shared" si="14"/>
        <v>0</v>
      </c>
      <c r="BF156" s="203">
        <f t="shared" si="15"/>
        <v>0</v>
      </c>
      <c r="BG156" s="203">
        <f t="shared" si="16"/>
        <v>0</v>
      </c>
      <c r="BH156" s="203">
        <f t="shared" si="17"/>
        <v>0</v>
      </c>
      <c r="BI156" s="203">
        <f t="shared" si="18"/>
        <v>0</v>
      </c>
      <c r="BJ156" s="24" t="s">
        <v>85</v>
      </c>
      <c r="BK156" s="203">
        <f t="shared" si="19"/>
        <v>0</v>
      </c>
      <c r="BL156" s="24" t="s">
        <v>194</v>
      </c>
      <c r="BM156" s="24" t="s">
        <v>1106</v>
      </c>
    </row>
    <row r="157" spans="2:65" s="11" customFormat="1" ht="13.5">
      <c r="B157" s="204"/>
      <c r="C157" s="205"/>
      <c r="D157" s="206" t="s">
        <v>223</v>
      </c>
      <c r="E157" s="205"/>
      <c r="F157" s="208" t="s">
        <v>1107</v>
      </c>
      <c r="G157" s="205"/>
      <c r="H157" s="209">
        <v>1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223</v>
      </c>
      <c r="AU157" s="215" t="s">
        <v>87</v>
      </c>
      <c r="AV157" s="11" t="s">
        <v>87</v>
      </c>
      <c r="AW157" s="11" t="s">
        <v>6</v>
      </c>
      <c r="AX157" s="11" t="s">
        <v>85</v>
      </c>
      <c r="AY157" s="215" t="s">
        <v>187</v>
      </c>
    </row>
    <row r="158" spans="2:65" s="1" customFormat="1" ht="38.25" customHeight="1">
      <c r="B158" s="41"/>
      <c r="C158" s="192" t="s">
        <v>371</v>
      </c>
      <c r="D158" s="192" t="s">
        <v>189</v>
      </c>
      <c r="E158" s="193" t="s">
        <v>1108</v>
      </c>
      <c r="F158" s="194" t="s">
        <v>1109</v>
      </c>
      <c r="G158" s="195" t="s">
        <v>293</v>
      </c>
      <c r="H158" s="196">
        <v>120</v>
      </c>
      <c r="I158" s="197"/>
      <c r="J158" s="198">
        <f t="shared" ref="J158:J163" si="20">ROUND(I158*H158,2)</f>
        <v>0</v>
      </c>
      <c r="K158" s="194" t="s">
        <v>193</v>
      </c>
      <c r="L158" s="61"/>
      <c r="M158" s="199" t="s">
        <v>21</v>
      </c>
      <c r="N158" s="200" t="s">
        <v>48</v>
      </c>
      <c r="O158" s="42"/>
      <c r="P158" s="201">
        <f t="shared" ref="P158:P163" si="21">O158*H158</f>
        <v>0</v>
      </c>
      <c r="Q158" s="201">
        <v>0</v>
      </c>
      <c r="R158" s="201">
        <f t="shared" ref="R158:R163" si="22">Q158*H158</f>
        <v>0</v>
      </c>
      <c r="S158" s="201">
        <v>0</v>
      </c>
      <c r="T158" s="202">
        <f t="shared" ref="T158:T163" si="23">S158*H158</f>
        <v>0</v>
      </c>
      <c r="AR158" s="24" t="s">
        <v>194</v>
      </c>
      <c r="AT158" s="24" t="s">
        <v>189</v>
      </c>
      <c r="AU158" s="24" t="s">
        <v>87</v>
      </c>
      <c r="AY158" s="24" t="s">
        <v>187</v>
      </c>
      <c r="BE158" s="203">
        <f t="shared" ref="BE158:BE163" si="24">IF(N158="základní",J158,0)</f>
        <v>0</v>
      </c>
      <c r="BF158" s="203">
        <f t="shared" ref="BF158:BF163" si="25">IF(N158="snížená",J158,0)</f>
        <v>0</v>
      </c>
      <c r="BG158" s="203">
        <f t="shared" ref="BG158:BG163" si="26">IF(N158="zákl. přenesená",J158,0)</f>
        <v>0</v>
      </c>
      <c r="BH158" s="203">
        <f t="shared" ref="BH158:BH163" si="27">IF(N158="sníž. přenesená",J158,0)</f>
        <v>0</v>
      </c>
      <c r="BI158" s="203">
        <f t="shared" ref="BI158:BI163" si="28">IF(N158="nulová",J158,0)</f>
        <v>0</v>
      </c>
      <c r="BJ158" s="24" t="s">
        <v>85</v>
      </c>
      <c r="BK158" s="203">
        <f t="shared" ref="BK158:BK163" si="29">ROUND(I158*H158,2)</f>
        <v>0</v>
      </c>
      <c r="BL158" s="24" t="s">
        <v>194</v>
      </c>
      <c r="BM158" s="24" t="s">
        <v>1110</v>
      </c>
    </row>
    <row r="159" spans="2:65" s="1" customFormat="1" ht="25.5" customHeight="1">
      <c r="B159" s="41"/>
      <c r="C159" s="220" t="s">
        <v>528</v>
      </c>
      <c r="D159" s="220" t="s">
        <v>511</v>
      </c>
      <c r="E159" s="221" t="s">
        <v>1111</v>
      </c>
      <c r="F159" s="222" t="s">
        <v>1112</v>
      </c>
      <c r="G159" s="223" t="s">
        <v>293</v>
      </c>
      <c r="H159" s="224">
        <v>120</v>
      </c>
      <c r="I159" s="225"/>
      <c r="J159" s="226">
        <f t="shared" si="20"/>
        <v>0</v>
      </c>
      <c r="K159" s="222" t="s">
        <v>193</v>
      </c>
      <c r="L159" s="227"/>
      <c r="M159" s="228" t="s">
        <v>21</v>
      </c>
      <c r="N159" s="229" t="s">
        <v>48</v>
      </c>
      <c r="O159" s="42"/>
      <c r="P159" s="201">
        <f t="shared" si="21"/>
        <v>0</v>
      </c>
      <c r="Q159" s="201">
        <v>1.5E-3</v>
      </c>
      <c r="R159" s="201">
        <f t="shared" si="22"/>
        <v>0.18</v>
      </c>
      <c r="S159" s="201">
        <v>0</v>
      </c>
      <c r="T159" s="202">
        <f t="shared" si="23"/>
        <v>0</v>
      </c>
      <c r="AR159" s="24" t="s">
        <v>219</v>
      </c>
      <c r="AT159" s="24" t="s">
        <v>511</v>
      </c>
      <c r="AU159" s="24" t="s">
        <v>87</v>
      </c>
      <c r="AY159" s="24" t="s">
        <v>187</v>
      </c>
      <c r="BE159" s="203">
        <f t="shared" si="24"/>
        <v>0</v>
      </c>
      <c r="BF159" s="203">
        <f t="shared" si="25"/>
        <v>0</v>
      </c>
      <c r="BG159" s="203">
        <f t="shared" si="26"/>
        <v>0</v>
      </c>
      <c r="BH159" s="203">
        <f t="shared" si="27"/>
        <v>0</v>
      </c>
      <c r="BI159" s="203">
        <f t="shared" si="28"/>
        <v>0</v>
      </c>
      <c r="BJ159" s="24" t="s">
        <v>85</v>
      </c>
      <c r="BK159" s="203">
        <f t="shared" si="29"/>
        <v>0</v>
      </c>
      <c r="BL159" s="24" t="s">
        <v>194</v>
      </c>
      <c r="BM159" s="24" t="s">
        <v>1113</v>
      </c>
    </row>
    <row r="160" spans="2:65" s="1" customFormat="1" ht="25.5" customHeight="1">
      <c r="B160" s="41"/>
      <c r="C160" s="192" t="s">
        <v>533</v>
      </c>
      <c r="D160" s="192" t="s">
        <v>189</v>
      </c>
      <c r="E160" s="193" t="s">
        <v>1114</v>
      </c>
      <c r="F160" s="194" t="s">
        <v>1115</v>
      </c>
      <c r="G160" s="195" t="s">
        <v>192</v>
      </c>
      <c r="H160" s="196">
        <v>1</v>
      </c>
      <c r="I160" s="197"/>
      <c r="J160" s="198">
        <f t="shared" si="20"/>
        <v>0</v>
      </c>
      <c r="K160" s="194" t="s">
        <v>193</v>
      </c>
      <c r="L160" s="61"/>
      <c r="M160" s="199" t="s">
        <v>21</v>
      </c>
      <c r="N160" s="200" t="s">
        <v>48</v>
      </c>
      <c r="O160" s="42"/>
      <c r="P160" s="201">
        <f t="shared" si="21"/>
        <v>0</v>
      </c>
      <c r="Q160" s="201">
        <v>0.56499999999999995</v>
      </c>
      <c r="R160" s="201">
        <f t="shared" si="22"/>
        <v>0.56499999999999995</v>
      </c>
      <c r="S160" s="201">
        <v>0</v>
      </c>
      <c r="T160" s="202">
        <f t="shared" si="23"/>
        <v>0</v>
      </c>
      <c r="AR160" s="24" t="s">
        <v>194</v>
      </c>
      <c r="AT160" s="24" t="s">
        <v>189</v>
      </c>
      <c r="AU160" s="24" t="s">
        <v>87</v>
      </c>
      <c r="AY160" s="24" t="s">
        <v>187</v>
      </c>
      <c r="BE160" s="203">
        <f t="shared" si="24"/>
        <v>0</v>
      </c>
      <c r="BF160" s="203">
        <f t="shared" si="25"/>
        <v>0</v>
      </c>
      <c r="BG160" s="203">
        <f t="shared" si="26"/>
        <v>0</v>
      </c>
      <c r="BH160" s="203">
        <f t="shared" si="27"/>
        <v>0</v>
      </c>
      <c r="BI160" s="203">
        <f t="shared" si="28"/>
        <v>0</v>
      </c>
      <c r="BJ160" s="24" t="s">
        <v>85</v>
      </c>
      <c r="BK160" s="203">
        <f t="shared" si="29"/>
        <v>0</v>
      </c>
      <c r="BL160" s="24" t="s">
        <v>194</v>
      </c>
      <c r="BM160" s="24" t="s">
        <v>1116</v>
      </c>
    </row>
    <row r="161" spans="2:65" s="1" customFormat="1" ht="38.25" customHeight="1">
      <c r="B161" s="41"/>
      <c r="C161" s="220" t="s">
        <v>537</v>
      </c>
      <c r="D161" s="220" t="s">
        <v>511</v>
      </c>
      <c r="E161" s="221" t="s">
        <v>1117</v>
      </c>
      <c r="F161" s="222" t="s">
        <v>1118</v>
      </c>
      <c r="G161" s="223" t="s">
        <v>192</v>
      </c>
      <c r="H161" s="224">
        <v>1</v>
      </c>
      <c r="I161" s="225"/>
      <c r="J161" s="226">
        <f t="shared" si="20"/>
        <v>0</v>
      </c>
      <c r="K161" s="222" t="s">
        <v>193</v>
      </c>
      <c r="L161" s="227"/>
      <c r="M161" s="228" t="s">
        <v>21</v>
      </c>
      <c r="N161" s="229" t="s">
        <v>48</v>
      </c>
      <c r="O161" s="42"/>
      <c r="P161" s="201">
        <f t="shared" si="21"/>
        <v>0</v>
      </c>
      <c r="Q161" s="201">
        <v>3.5</v>
      </c>
      <c r="R161" s="201">
        <f t="shared" si="22"/>
        <v>3.5</v>
      </c>
      <c r="S161" s="201">
        <v>0</v>
      </c>
      <c r="T161" s="202">
        <f t="shared" si="23"/>
        <v>0</v>
      </c>
      <c r="AR161" s="24" t="s">
        <v>219</v>
      </c>
      <c r="AT161" s="24" t="s">
        <v>511</v>
      </c>
      <c r="AU161" s="24" t="s">
        <v>87</v>
      </c>
      <c r="AY161" s="24" t="s">
        <v>187</v>
      </c>
      <c r="BE161" s="203">
        <f t="shared" si="24"/>
        <v>0</v>
      </c>
      <c r="BF161" s="203">
        <f t="shared" si="25"/>
        <v>0</v>
      </c>
      <c r="BG161" s="203">
        <f t="shared" si="26"/>
        <v>0</v>
      </c>
      <c r="BH161" s="203">
        <f t="shared" si="27"/>
        <v>0</v>
      </c>
      <c r="BI161" s="203">
        <f t="shared" si="28"/>
        <v>0</v>
      </c>
      <c r="BJ161" s="24" t="s">
        <v>85</v>
      </c>
      <c r="BK161" s="203">
        <f t="shared" si="29"/>
        <v>0</v>
      </c>
      <c r="BL161" s="24" t="s">
        <v>194</v>
      </c>
      <c r="BM161" s="24" t="s">
        <v>1119</v>
      </c>
    </row>
    <row r="162" spans="2:65" s="1" customFormat="1" ht="38.25" customHeight="1">
      <c r="B162" s="41"/>
      <c r="C162" s="192" t="s">
        <v>542</v>
      </c>
      <c r="D162" s="192" t="s">
        <v>189</v>
      </c>
      <c r="E162" s="193" t="s">
        <v>1120</v>
      </c>
      <c r="F162" s="194" t="s">
        <v>1121</v>
      </c>
      <c r="G162" s="195" t="s">
        <v>293</v>
      </c>
      <c r="H162" s="196">
        <v>40</v>
      </c>
      <c r="I162" s="197"/>
      <c r="J162" s="198">
        <f t="shared" si="20"/>
        <v>0</v>
      </c>
      <c r="K162" s="194" t="s">
        <v>193</v>
      </c>
      <c r="L162" s="61"/>
      <c r="M162" s="199" t="s">
        <v>21</v>
      </c>
      <c r="N162" s="200" t="s">
        <v>48</v>
      </c>
      <c r="O162" s="42"/>
      <c r="P162" s="201">
        <f t="shared" si="21"/>
        <v>0</v>
      </c>
      <c r="Q162" s="201">
        <v>2.5000000000000001E-2</v>
      </c>
      <c r="R162" s="201">
        <f t="shared" si="22"/>
        <v>1</v>
      </c>
      <c r="S162" s="201">
        <v>0</v>
      </c>
      <c r="T162" s="202">
        <f t="shared" si="23"/>
        <v>0</v>
      </c>
      <c r="AR162" s="24" t="s">
        <v>194</v>
      </c>
      <c r="AT162" s="24" t="s">
        <v>189</v>
      </c>
      <c r="AU162" s="24" t="s">
        <v>87</v>
      </c>
      <c r="AY162" s="24" t="s">
        <v>187</v>
      </c>
      <c r="BE162" s="203">
        <f t="shared" si="24"/>
        <v>0</v>
      </c>
      <c r="BF162" s="203">
        <f t="shared" si="25"/>
        <v>0</v>
      </c>
      <c r="BG162" s="203">
        <f t="shared" si="26"/>
        <v>0</v>
      </c>
      <c r="BH162" s="203">
        <f t="shared" si="27"/>
        <v>0</v>
      </c>
      <c r="BI162" s="203">
        <f t="shared" si="28"/>
        <v>0</v>
      </c>
      <c r="BJ162" s="24" t="s">
        <v>85</v>
      </c>
      <c r="BK162" s="203">
        <f t="shared" si="29"/>
        <v>0</v>
      </c>
      <c r="BL162" s="24" t="s">
        <v>194</v>
      </c>
      <c r="BM162" s="24" t="s">
        <v>1122</v>
      </c>
    </row>
    <row r="163" spans="2:65" s="1" customFormat="1" ht="38.25" customHeight="1">
      <c r="B163" s="41"/>
      <c r="C163" s="220" t="s">
        <v>547</v>
      </c>
      <c r="D163" s="220" t="s">
        <v>511</v>
      </c>
      <c r="E163" s="221" t="s">
        <v>1123</v>
      </c>
      <c r="F163" s="222" t="s">
        <v>1124</v>
      </c>
      <c r="G163" s="223" t="s">
        <v>192</v>
      </c>
      <c r="H163" s="224">
        <v>60</v>
      </c>
      <c r="I163" s="225"/>
      <c r="J163" s="226">
        <f t="shared" si="20"/>
        <v>0</v>
      </c>
      <c r="K163" s="222" t="s">
        <v>193</v>
      </c>
      <c r="L163" s="227"/>
      <c r="M163" s="228" t="s">
        <v>21</v>
      </c>
      <c r="N163" s="229" t="s">
        <v>48</v>
      </c>
      <c r="O163" s="42"/>
      <c r="P163" s="201">
        <f t="shared" si="21"/>
        <v>0</v>
      </c>
      <c r="Q163" s="201">
        <v>7.8E-2</v>
      </c>
      <c r="R163" s="201">
        <f t="shared" si="22"/>
        <v>4.68</v>
      </c>
      <c r="S163" s="201">
        <v>0</v>
      </c>
      <c r="T163" s="202">
        <f t="shared" si="23"/>
        <v>0</v>
      </c>
      <c r="AR163" s="24" t="s">
        <v>219</v>
      </c>
      <c r="AT163" s="24" t="s">
        <v>511</v>
      </c>
      <c r="AU163" s="24" t="s">
        <v>87</v>
      </c>
      <c r="AY163" s="24" t="s">
        <v>187</v>
      </c>
      <c r="BE163" s="203">
        <f t="shared" si="24"/>
        <v>0</v>
      </c>
      <c r="BF163" s="203">
        <f t="shared" si="25"/>
        <v>0</v>
      </c>
      <c r="BG163" s="203">
        <f t="shared" si="26"/>
        <v>0</v>
      </c>
      <c r="BH163" s="203">
        <f t="shared" si="27"/>
        <v>0</v>
      </c>
      <c r="BI163" s="203">
        <f t="shared" si="28"/>
        <v>0</v>
      </c>
      <c r="BJ163" s="24" t="s">
        <v>85</v>
      </c>
      <c r="BK163" s="203">
        <f t="shared" si="29"/>
        <v>0</v>
      </c>
      <c r="BL163" s="24" t="s">
        <v>194</v>
      </c>
      <c r="BM163" s="24" t="s">
        <v>1125</v>
      </c>
    </row>
    <row r="164" spans="2:65" s="11" customFormat="1" ht="13.5">
      <c r="B164" s="204"/>
      <c r="C164" s="205"/>
      <c r="D164" s="206" t="s">
        <v>223</v>
      </c>
      <c r="E164" s="207" t="s">
        <v>21</v>
      </c>
      <c r="F164" s="208" t="s">
        <v>1126</v>
      </c>
      <c r="G164" s="205"/>
      <c r="H164" s="209">
        <v>60</v>
      </c>
      <c r="I164" s="210"/>
      <c r="J164" s="205"/>
      <c r="K164" s="205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223</v>
      </c>
      <c r="AU164" s="215" t="s">
        <v>87</v>
      </c>
      <c r="AV164" s="11" t="s">
        <v>87</v>
      </c>
      <c r="AW164" s="11" t="s">
        <v>40</v>
      </c>
      <c r="AX164" s="11" t="s">
        <v>85</v>
      </c>
      <c r="AY164" s="215" t="s">
        <v>187</v>
      </c>
    </row>
    <row r="165" spans="2:65" s="1" customFormat="1" ht="38.25" customHeight="1">
      <c r="B165" s="41"/>
      <c r="C165" s="220" t="s">
        <v>552</v>
      </c>
      <c r="D165" s="220" t="s">
        <v>511</v>
      </c>
      <c r="E165" s="221" t="s">
        <v>254</v>
      </c>
      <c r="F165" s="222" t="s">
        <v>1127</v>
      </c>
      <c r="G165" s="223" t="s">
        <v>192</v>
      </c>
      <c r="H165" s="224">
        <v>21</v>
      </c>
      <c r="I165" s="225"/>
      <c r="J165" s="226">
        <f>ROUND(I165*H165,2)</f>
        <v>0</v>
      </c>
      <c r="K165" s="222" t="s">
        <v>193</v>
      </c>
      <c r="L165" s="227"/>
      <c r="M165" s="228" t="s">
        <v>21</v>
      </c>
      <c r="N165" s="229" t="s">
        <v>48</v>
      </c>
      <c r="O165" s="42"/>
      <c r="P165" s="201">
        <f>O165*H165</f>
        <v>0</v>
      </c>
      <c r="Q165" s="201">
        <v>4.0000000000000001E-3</v>
      </c>
      <c r="R165" s="201">
        <f>Q165*H165</f>
        <v>8.4000000000000005E-2</v>
      </c>
      <c r="S165" s="201">
        <v>0</v>
      </c>
      <c r="T165" s="202">
        <f>S165*H165</f>
        <v>0</v>
      </c>
      <c r="AR165" s="24" t="s">
        <v>219</v>
      </c>
      <c r="AT165" s="24" t="s">
        <v>511</v>
      </c>
      <c r="AU165" s="24" t="s">
        <v>87</v>
      </c>
      <c r="AY165" s="24" t="s">
        <v>187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85</v>
      </c>
      <c r="BK165" s="203">
        <f>ROUND(I165*H165,2)</f>
        <v>0</v>
      </c>
      <c r="BL165" s="24" t="s">
        <v>194</v>
      </c>
      <c r="BM165" s="24" t="s">
        <v>1128</v>
      </c>
    </row>
    <row r="166" spans="2:65" s="11" customFormat="1" ht="13.5">
      <c r="B166" s="204"/>
      <c r="C166" s="205"/>
      <c r="D166" s="206" t="s">
        <v>223</v>
      </c>
      <c r="E166" s="207" t="s">
        <v>21</v>
      </c>
      <c r="F166" s="208" t="s">
        <v>1129</v>
      </c>
      <c r="G166" s="205"/>
      <c r="H166" s="209">
        <v>21</v>
      </c>
      <c r="I166" s="210"/>
      <c r="J166" s="205"/>
      <c r="K166" s="205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223</v>
      </c>
      <c r="AU166" s="215" t="s">
        <v>87</v>
      </c>
      <c r="AV166" s="11" t="s">
        <v>87</v>
      </c>
      <c r="AW166" s="11" t="s">
        <v>40</v>
      </c>
      <c r="AX166" s="11" t="s">
        <v>85</v>
      </c>
      <c r="AY166" s="215" t="s">
        <v>187</v>
      </c>
    </row>
    <row r="167" spans="2:65" s="1" customFormat="1" ht="25.5" customHeight="1">
      <c r="B167" s="41"/>
      <c r="C167" s="220" t="s">
        <v>557</v>
      </c>
      <c r="D167" s="220" t="s">
        <v>511</v>
      </c>
      <c r="E167" s="221" t="s">
        <v>1130</v>
      </c>
      <c r="F167" s="222" t="s">
        <v>1131</v>
      </c>
      <c r="G167" s="223" t="s">
        <v>1132</v>
      </c>
      <c r="H167" s="224">
        <v>60</v>
      </c>
      <c r="I167" s="225"/>
      <c r="J167" s="226">
        <f>ROUND(I167*H167,2)</f>
        <v>0</v>
      </c>
      <c r="K167" s="222" t="s">
        <v>193</v>
      </c>
      <c r="L167" s="227"/>
      <c r="M167" s="228" t="s">
        <v>21</v>
      </c>
      <c r="N167" s="229" t="s">
        <v>48</v>
      </c>
      <c r="O167" s="42"/>
      <c r="P167" s="201">
        <f>O167*H167</f>
        <v>0</v>
      </c>
      <c r="Q167" s="201">
        <v>2E-3</v>
      </c>
      <c r="R167" s="201">
        <f>Q167*H167</f>
        <v>0.12</v>
      </c>
      <c r="S167" s="201">
        <v>0</v>
      </c>
      <c r="T167" s="202">
        <f>S167*H167</f>
        <v>0</v>
      </c>
      <c r="AR167" s="24" t="s">
        <v>219</v>
      </c>
      <c r="AT167" s="24" t="s">
        <v>511</v>
      </c>
      <c r="AU167" s="24" t="s">
        <v>87</v>
      </c>
      <c r="AY167" s="24" t="s">
        <v>187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85</v>
      </c>
      <c r="BK167" s="203">
        <f>ROUND(I167*H167,2)</f>
        <v>0</v>
      </c>
      <c r="BL167" s="24" t="s">
        <v>194</v>
      </c>
      <c r="BM167" s="24" t="s">
        <v>1133</v>
      </c>
    </row>
    <row r="168" spans="2:65" s="11" customFormat="1" ht="13.5">
      <c r="B168" s="204"/>
      <c r="C168" s="205"/>
      <c r="D168" s="206" t="s">
        <v>223</v>
      </c>
      <c r="E168" s="207" t="s">
        <v>21</v>
      </c>
      <c r="F168" s="208" t="s">
        <v>1134</v>
      </c>
      <c r="G168" s="205"/>
      <c r="H168" s="209">
        <v>60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223</v>
      </c>
      <c r="AU168" s="215" t="s">
        <v>87</v>
      </c>
      <c r="AV168" s="11" t="s">
        <v>87</v>
      </c>
      <c r="AW168" s="11" t="s">
        <v>40</v>
      </c>
      <c r="AX168" s="11" t="s">
        <v>85</v>
      </c>
      <c r="AY168" s="215" t="s">
        <v>187</v>
      </c>
    </row>
    <row r="169" spans="2:65" s="1" customFormat="1" ht="25.5" customHeight="1">
      <c r="B169" s="41"/>
      <c r="C169" s="192" t="s">
        <v>562</v>
      </c>
      <c r="D169" s="192" t="s">
        <v>189</v>
      </c>
      <c r="E169" s="193" t="s">
        <v>508</v>
      </c>
      <c r="F169" s="194" t="s">
        <v>509</v>
      </c>
      <c r="G169" s="195" t="s">
        <v>293</v>
      </c>
      <c r="H169" s="196">
        <v>20</v>
      </c>
      <c r="I169" s="197"/>
      <c r="J169" s="198">
        <f>ROUND(I169*H169,2)</f>
        <v>0</v>
      </c>
      <c r="K169" s="194" t="s">
        <v>193</v>
      </c>
      <c r="L169" s="61"/>
      <c r="M169" s="199" t="s">
        <v>21</v>
      </c>
      <c r="N169" s="200" t="s">
        <v>48</v>
      </c>
      <c r="O169" s="42"/>
      <c r="P169" s="201">
        <f>O169*H169</f>
        <v>0</v>
      </c>
      <c r="Q169" s="201">
        <v>0.24127000000000001</v>
      </c>
      <c r="R169" s="201">
        <f>Q169*H169</f>
        <v>4.8254000000000001</v>
      </c>
      <c r="S169" s="201">
        <v>0</v>
      </c>
      <c r="T169" s="202">
        <f>S169*H169</f>
        <v>0</v>
      </c>
      <c r="AR169" s="24" t="s">
        <v>194</v>
      </c>
      <c r="AT169" s="24" t="s">
        <v>189</v>
      </c>
      <c r="AU169" s="24" t="s">
        <v>87</v>
      </c>
      <c r="AY169" s="24" t="s">
        <v>187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85</v>
      </c>
      <c r="BK169" s="203">
        <f>ROUND(I169*H169,2)</f>
        <v>0</v>
      </c>
      <c r="BL169" s="24" t="s">
        <v>194</v>
      </c>
      <c r="BM169" s="24" t="s">
        <v>1135</v>
      </c>
    </row>
    <row r="170" spans="2:65" s="1" customFormat="1" ht="16.5" customHeight="1">
      <c r="B170" s="41"/>
      <c r="C170" s="220" t="s">
        <v>566</v>
      </c>
      <c r="D170" s="220" t="s">
        <v>511</v>
      </c>
      <c r="E170" s="221" t="s">
        <v>512</v>
      </c>
      <c r="F170" s="222" t="s">
        <v>1136</v>
      </c>
      <c r="G170" s="223" t="s">
        <v>192</v>
      </c>
      <c r="H170" s="224">
        <v>115</v>
      </c>
      <c r="I170" s="225"/>
      <c r="J170" s="226">
        <f>ROUND(I170*H170,2)</f>
        <v>0</v>
      </c>
      <c r="K170" s="222" t="s">
        <v>193</v>
      </c>
      <c r="L170" s="227"/>
      <c r="M170" s="228" t="s">
        <v>21</v>
      </c>
      <c r="N170" s="229" t="s">
        <v>48</v>
      </c>
      <c r="O170" s="42"/>
      <c r="P170" s="201">
        <f>O170*H170</f>
        <v>0</v>
      </c>
      <c r="Q170" s="201">
        <v>3.6499999999999998E-2</v>
      </c>
      <c r="R170" s="201">
        <f>Q170*H170</f>
        <v>4.1974999999999998</v>
      </c>
      <c r="S170" s="201">
        <v>0</v>
      </c>
      <c r="T170" s="202">
        <f>S170*H170</f>
        <v>0</v>
      </c>
      <c r="AR170" s="24" t="s">
        <v>219</v>
      </c>
      <c r="AT170" s="24" t="s">
        <v>511</v>
      </c>
      <c r="AU170" s="24" t="s">
        <v>87</v>
      </c>
      <c r="AY170" s="24" t="s">
        <v>187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85</v>
      </c>
      <c r="BK170" s="203">
        <f>ROUND(I170*H170,2)</f>
        <v>0</v>
      </c>
      <c r="BL170" s="24" t="s">
        <v>194</v>
      </c>
      <c r="BM170" s="24" t="s">
        <v>1137</v>
      </c>
    </row>
    <row r="171" spans="2:65" s="1" customFormat="1" ht="25.5" customHeight="1">
      <c r="B171" s="41"/>
      <c r="C171" s="192" t="s">
        <v>570</v>
      </c>
      <c r="D171" s="192" t="s">
        <v>189</v>
      </c>
      <c r="E171" s="193" t="s">
        <v>1138</v>
      </c>
      <c r="F171" s="194" t="s">
        <v>1139</v>
      </c>
      <c r="G171" s="195" t="s">
        <v>192</v>
      </c>
      <c r="H171" s="196">
        <v>2</v>
      </c>
      <c r="I171" s="197"/>
      <c r="J171" s="198">
        <f>ROUND(I171*H171,2)</f>
        <v>0</v>
      </c>
      <c r="K171" s="194" t="s">
        <v>193</v>
      </c>
      <c r="L171" s="61"/>
      <c r="M171" s="199" t="s">
        <v>21</v>
      </c>
      <c r="N171" s="200" t="s">
        <v>48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194</v>
      </c>
      <c r="AT171" s="24" t="s">
        <v>189</v>
      </c>
      <c r="AU171" s="24" t="s">
        <v>87</v>
      </c>
      <c r="AY171" s="24" t="s">
        <v>187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85</v>
      </c>
      <c r="BK171" s="203">
        <f>ROUND(I171*H171,2)</f>
        <v>0</v>
      </c>
      <c r="BL171" s="24" t="s">
        <v>194</v>
      </c>
      <c r="BM171" s="24" t="s">
        <v>1140</v>
      </c>
    </row>
    <row r="172" spans="2:65" s="1" customFormat="1" ht="38.25" customHeight="1">
      <c r="B172" s="41"/>
      <c r="C172" s="220" t="s">
        <v>575</v>
      </c>
      <c r="D172" s="220" t="s">
        <v>511</v>
      </c>
      <c r="E172" s="221" t="s">
        <v>1141</v>
      </c>
      <c r="F172" s="222" t="s">
        <v>1142</v>
      </c>
      <c r="G172" s="223" t="s">
        <v>192</v>
      </c>
      <c r="H172" s="224">
        <v>2</v>
      </c>
      <c r="I172" s="225"/>
      <c r="J172" s="226">
        <f>ROUND(I172*H172,2)</f>
        <v>0</v>
      </c>
      <c r="K172" s="222" t="s">
        <v>193</v>
      </c>
      <c r="L172" s="227"/>
      <c r="M172" s="228" t="s">
        <v>21</v>
      </c>
      <c r="N172" s="229" t="s">
        <v>48</v>
      </c>
      <c r="O172" s="42"/>
      <c r="P172" s="201">
        <f>O172*H172</f>
        <v>0</v>
      </c>
      <c r="Q172" s="201">
        <v>9.8500000000000004E-2</v>
      </c>
      <c r="R172" s="201">
        <f>Q172*H172</f>
        <v>0.19700000000000001</v>
      </c>
      <c r="S172" s="201">
        <v>0</v>
      </c>
      <c r="T172" s="202">
        <f>S172*H172</f>
        <v>0</v>
      </c>
      <c r="AR172" s="24" t="s">
        <v>219</v>
      </c>
      <c r="AT172" s="24" t="s">
        <v>511</v>
      </c>
      <c r="AU172" s="24" t="s">
        <v>87</v>
      </c>
      <c r="AY172" s="24" t="s">
        <v>187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85</v>
      </c>
      <c r="BK172" s="203">
        <f>ROUND(I172*H172,2)</f>
        <v>0</v>
      </c>
      <c r="BL172" s="24" t="s">
        <v>194</v>
      </c>
      <c r="BM172" s="24" t="s">
        <v>1143</v>
      </c>
    </row>
    <row r="173" spans="2:65" s="1" customFormat="1" ht="25.5" customHeight="1">
      <c r="B173" s="41"/>
      <c r="C173" s="192" t="s">
        <v>580</v>
      </c>
      <c r="D173" s="192" t="s">
        <v>189</v>
      </c>
      <c r="E173" s="193" t="s">
        <v>518</v>
      </c>
      <c r="F173" s="194" t="s">
        <v>1144</v>
      </c>
      <c r="G173" s="195" t="s">
        <v>233</v>
      </c>
      <c r="H173" s="196">
        <v>21.18</v>
      </c>
      <c r="I173" s="197"/>
      <c r="J173" s="198">
        <f>ROUND(I173*H173,2)</f>
        <v>0</v>
      </c>
      <c r="K173" s="194" t="s">
        <v>193</v>
      </c>
      <c r="L173" s="61"/>
      <c r="M173" s="199" t="s">
        <v>21</v>
      </c>
      <c r="N173" s="200" t="s">
        <v>48</v>
      </c>
      <c r="O173" s="42"/>
      <c r="P173" s="201">
        <f>O173*H173</f>
        <v>0</v>
      </c>
      <c r="Q173" s="201">
        <v>2.2563399999999998</v>
      </c>
      <c r="R173" s="201">
        <f>Q173*H173</f>
        <v>47.789281199999998</v>
      </c>
      <c r="S173" s="201">
        <v>0</v>
      </c>
      <c r="T173" s="202">
        <f>S173*H173</f>
        <v>0</v>
      </c>
      <c r="AR173" s="24" t="s">
        <v>194</v>
      </c>
      <c r="AT173" s="24" t="s">
        <v>189</v>
      </c>
      <c r="AU173" s="24" t="s">
        <v>87</v>
      </c>
      <c r="AY173" s="24" t="s">
        <v>187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85</v>
      </c>
      <c r="BK173" s="203">
        <f>ROUND(I173*H173,2)</f>
        <v>0</v>
      </c>
      <c r="BL173" s="24" t="s">
        <v>194</v>
      </c>
      <c r="BM173" s="24" t="s">
        <v>1145</v>
      </c>
    </row>
    <row r="174" spans="2:65" s="11" customFormat="1" ht="13.5">
      <c r="B174" s="204"/>
      <c r="C174" s="205"/>
      <c r="D174" s="206" t="s">
        <v>223</v>
      </c>
      <c r="E174" s="207" t="s">
        <v>21</v>
      </c>
      <c r="F174" s="208" t="s">
        <v>1146</v>
      </c>
      <c r="G174" s="205"/>
      <c r="H174" s="209">
        <v>21.18</v>
      </c>
      <c r="I174" s="210"/>
      <c r="J174" s="205"/>
      <c r="K174" s="205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223</v>
      </c>
      <c r="AU174" s="215" t="s">
        <v>87</v>
      </c>
      <c r="AV174" s="11" t="s">
        <v>87</v>
      </c>
      <c r="AW174" s="11" t="s">
        <v>40</v>
      </c>
      <c r="AX174" s="11" t="s">
        <v>85</v>
      </c>
      <c r="AY174" s="215" t="s">
        <v>187</v>
      </c>
    </row>
    <row r="175" spans="2:65" s="1" customFormat="1" ht="38.25" customHeight="1">
      <c r="B175" s="41"/>
      <c r="C175" s="192" t="s">
        <v>585</v>
      </c>
      <c r="D175" s="192" t="s">
        <v>189</v>
      </c>
      <c r="E175" s="193" t="s">
        <v>1147</v>
      </c>
      <c r="F175" s="194" t="s">
        <v>1148</v>
      </c>
      <c r="G175" s="195" t="s">
        <v>233</v>
      </c>
      <c r="H175" s="196">
        <v>28</v>
      </c>
      <c r="I175" s="197"/>
      <c r="J175" s="198">
        <f t="shared" ref="J175:J184" si="30">ROUND(I175*H175,2)</f>
        <v>0</v>
      </c>
      <c r="K175" s="194" t="s">
        <v>193</v>
      </c>
      <c r="L175" s="61"/>
      <c r="M175" s="199" t="s">
        <v>21</v>
      </c>
      <c r="N175" s="200" t="s">
        <v>48</v>
      </c>
      <c r="O175" s="42"/>
      <c r="P175" s="201">
        <f t="shared" ref="P175:P184" si="31">O175*H175</f>
        <v>0</v>
      </c>
      <c r="Q175" s="201">
        <v>2.45506</v>
      </c>
      <c r="R175" s="201">
        <f t="shared" ref="R175:R184" si="32">Q175*H175</f>
        <v>68.741680000000002</v>
      </c>
      <c r="S175" s="201">
        <v>0</v>
      </c>
      <c r="T175" s="202">
        <f t="shared" ref="T175:T184" si="33">S175*H175</f>
        <v>0</v>
      </c>
      <c r="AR175" s="24" t="s">
        <v>194</v>
      </c>
      <c r="AT175" s="24" t="s">
        <v>189</v>
      </c>
      <c r="AU175" s="24" t="s">
        <v>87</v>
      </c>
      <c r="AY175" s="24" t="s">
        <v>187</v>
      </c>
      <c r="BE175" s="203">
        <f t="shared" ref="BE175:BE184" si="34">IF(N175="základní",J175,0)</f>
        <v>0</v>
      </c>
      <c r="BF175" s="203">
        <f t="shared" ref="BF175:BF184" si="35">IF(N175="snížená",J175,0)</f>
        <v>0</v>
      </c>
      <c r="BG175" s="203">
        <f t="shared" ref="BG175:BG184" si="36">IF(N175="zákl. přenesená",J175,0)</f>
        <v>0</v>
      </c>
      <c r="BH175" s="203">
        <f t="shared" ref="BH175:BH184" si="37">IF(N175="sníž. přenesená",J175,0)</f>
        <v>0</v>
      </c>
      <c r="BI175" s="203">
        <f t="shared" ref="BI175:BI184" si="38">IF(N175="nulová",J175,0)</f>
        <v>0</v>
      </c>
      <c r="BJ175" s="24" t="s">
        <v>85</v>
      </c>
      <c r="BK175" s="203">
        <f t="shared" ref="BK175:BK184" si="39">ROUND(I175*H175,2)</f>
        <v>0</v>
      </c>
      <c r="BL175" s="24" t="s">
        <v>194</v>
      </c>
      <c r="BM175" s="24" t="s">
        <v>1149</v>
      </c>
    </row>
    <row r="176" spans="2:65" s="1" customFormat="1" ht="38.25" customHeight="1">
      <c r="B176" s="41"/>
      <c r="C176" s="192" t="s">
        <v>590</v>
      </c>
      <c r="D176" s="192" t="s">
        <v>189</v>
      </c>
      <c r="E176" s="193" t="s">
        <v>1150</v>
      </c>
      <c r="F176" s="194" t="s">
        <v>1151</v>
      </c>
      <c r="G176" s="195" t="s">
        <v>304</v>
      </c>
      <c r="H176" s="196">
        <v>2.125</v>
      </c>
      <c r="I176" s="197"/>
      <c r="J176" s="198">
        <f t="shared" si="30"/>
        <v>0</v>
      </c>
      <c r="K176" s="194" t="s">
        <v>193</v>
      </c>
      <c r="L176" s="61"/>
      <c r="M176" s="199" t="s">
        <v>21</v>
      </c>
      <c r="N176" s="200" t="s">
        <v>48</v>
      </c>
      <c r="O176" s="42"/>
      <c r="P176" s="201">
        <f t="shared" si="31"/>
        <v>0</v>
      </c>
      <c r="Q176" s="201">
        <v>1.04715</v>
      </c>
      <c r="R176" s="201">
        <f t="shared" si="32"/>
        <v>2.2251937499999999</v>
      </c>
      <c r="S176" s="201">
        <v>0</v>
      </c>
      <c r="T176" s="202">
        <f t="shared" si="33"/>
        <v>0</v>
      </c>
      <c r="AR176" s="24" t="s">
        <v>194</v>
      </c>
      <c r="AT176" s="24" t="s">
        <v>189</v>
      </c>
      <c r="AU176" s="24" t="s">
        <v>87</v>
      </c>
      <c r="AY176" s="24" t="s">
        <v>187</v>
      </c>
      <c r="BE176" s="203">
        <f t="shared" si="34"/>
        <v>0</v>
      </c>
      <c r="BF176" s="203">
        <f t="shared" si="35"/>
        <v>0</v>
      </c>
      <c r="BG176" s="203">
        <f t="shared" si="36"/>
        <v>0</v>
      </c>
      <c r="BH176" s="203">
        <f t="shared" si="37"/>
        <v>0</v>
      </c>
      <c r="BI176" s="203">
        <f t="shared" si="38"/>
        <v>0</v>
      </c>
      <c r="BJ176" s="24" t="s">
        <v>85</v>
      </c>
      <c r="BK176" s="203">
        <f t="shared" si="39"/>
        <v>0</v>
      </c>
      <c r="BL176" s="24" t="s">
        <v>194</v>
      </c>
      <c r="BM176" s="24" t="s">
        <v>1152</v>
      </c>
    </row>
    <row r="177" spans="2:65" s="1" customFormat="1" ht="38.25" customHeight="1">
      <c r="B177" s="41"/>
      <c r="C177" s="192" t="s">
        <v>596</v>
      </c>
      <c r="D177" s="192" t="s">
        <v>189</v>
      </c>
      <c r="E177" s="193" t="s">
        <v>1153</v>
      </c>
      <c r="F177" s="194" t="s">
        <v>1154</v>
      </c>
      <c r="G177" s="195" t="s">
        <v>202</v>
      </c>
      <c r="H177" s="196">
        <v>130</v>
      </c>
      <c r="I177" s="197"/>
      <c r="J177" s="198">
        <f t="shared" si="30"/>
        <v>0</v>
      </c>
      <c r="K177" s="194" t="s">
        <v>193</v>
      </c>
      <c r="L177" s="61"/>
      <c r="M177" s="199" t="s">
        <v>21</v>
      </c>
      <c r="N177" s="200" t="s">
        <v>48</v>
      </c>
      <c r="O177" s="42"/>
      <c r="P177" s="201">
        <f t="shared" si="31"/>
        <v>0</v>
      </c>
      <c r="Q177" s="201">
        <v>2.7499999999999998E-3</v>
      </c>
      <c r="R177" s="201">
        <f t="shared" si="32"/>
        <v>0.35749999999999998</v>
      </c>
      <c r="S177" s="201">
        <v>0</v>
      </c>
      <c r="T177" s="202">
        <f t="shared" si="33"/>
        <v>0</v>
      </c>
      <c r="AR177" s="24" t="s">
        <v>194</v>
      </c>
      <c r="AT177" s="24" t="s">
        <v>189</v>
      </c>
      <c r="AU177" s="24" t="s">
        <v>87</v>
      </c>
      <c r="AY177" s="24" t="s">
        <v>187</v>
      </c>
      <c r="BE177" s="203">
        <f t="shared" si="34"/>
        <v>0</v>
      </c>
      <c r="BF177" s="203">
        <f t="shared" si="35"/>
        <v>0</v>
      </c>
      <c r="BG177" s="203">
        <f t="shared" si="36"/>
        <v>0</v>
      </c>
      <c r="BH177" s="203">
        <f t="shared" si="37"/>
        <v>0</v>
      </c>
      <c r="BI177" s="203">
        <f t="shared" si="38"/>
        <v>0</v>
      </c>
      <c r="BJ177" s="24" t="s">
        <v>85</v>
      </c>
      <c r="BK177" s="203">
        <f t="shared" si="39"/>
        <v>0</v>
      </c>
      <c r="BL177" s="24" t="s">
        <v>194</v>
      </c>
      <c r="BM177" s="24" t="s">
        <v>1155</v>
      </c>
    </row>
    <row r="178" spans="2:65" s="1" customFormat="1" ht="38.25" customHeight="1">
      <c r="B178" s="41"/>
      <c r="C178" s="192" t="s">
        <v>600</v>
      </c>
      <c r="D178" s="192" t="s">
        <v>189</v>
      </c>
      <c r="E178" s="193" t="s">
        <v>1156</v>
      </c>
      <c r="F178" s="194" t="s">
        <v>1157</v>
      </c>
      <c r="G178" s="195" t="s">
        <v>202</v>
      </c>
      <c r="H178" s="196">
        <v>130</v>
      </c>
      <c r="I178" s="197"/>
      <c r="J178" s="198">
        <f t="shared" si="30"/>
        <v>0</v>
      </c>
      <c r="K178" s="194" t="s">
        <v>193</v>
      </c>
      <c r="L178" s="61"/>
      <c r="M178" s="199" t="s">
        <v>21</v>
      </c>
      <c r="N178" s="200" t="s">
        <v>48</v>
      </c>
      <c r="O178" s="42"/>
      <c r="P178" s="201">
        <f t="shared" si="31"/>
        <v>0</v>
      </c>
      <c r="Q178" s="201">
        <v>0</v>
      </c>
      <c r="R178" s="201">
        <f t="shared" si="32"/>
        <v>0</v>
      </c>
      <c r="S178" s="201">
        <v>0</v>
      </c>
      <c r="T178" s="202">
        <f t="shared" si="33"/>
        <v>0</v>
      </c>
      <c r="AR178" s="24" t="s">
        <v>194</v>
      </c>
      <c r="AT178" s="24" t="s">
        <v>189</v>
      </c>
      <c r="AU178" s="24" t="s">
        <v>87</v>
      </c>
      <c r="AY178" s="24" t="s">
        <v>187</v>
      </c>
      <c r="BE178" s="203">
        <f t="shared" si="34"/>
        <v>0</v>
      </c>
      <c r="BF178" s="203">
        <f t="shared" si="35"/>
        <v>0</v>
      </c>
      <c r="BG178" s="203">
        <f t="shared" si="36"/>
        <v>0</v>
      </c>
      <c r="BH178" s="203">
        <f t="shared" si="37"/>
        <v>0</v>
      </c>
      <c r="BI178" s="203">
        <f t="shared" si="38"/>
        <v>0</v>
      </c>
      <c r="BJ178" s="24" t="s">
        <v>85</v>
      </c>
      <c r="BK178" s="203">
        <f t="shared" si="39"/>
        <v>0</v>
      </c>
      <c r="BL178" s="24" t="s">
        <v>194</v>
      </c>
      <c r="BM178" s="24" t="s">
        <v>1158</v>
      </c>
    </row>
    <row r="179" spans="2:65" s="1" customFormat="1" ht="38.25" customHeight="1">
      <c r="B179" s="41"/>
      <c r="C179" s="192" t="s">
        <v>604</v>
      </c>
      <c r="D179" s="192" t="s">
        <v>189</v>
      </c>
      <c r="E179" s="193" t="s">
        <v>1159</v>
      </c>
      <c r="F179" s="194" t="s">
        <v>1160</v>
      </c>
      <c r="G179" s="195" t="s">
        <v>202</v>
      </c>
      <c r="H179" s="196">
        <v>3</v>
      </c>
      <c r="I179" s="197"/>
      <c r="J179" s="198">
        <f t="shared" si="30"/>
        <v>0</v>
      </c>
      <c r="K179" s="194" t="s">
        <v>193</v>
      </c>
      <c r="L179" s="61"/>
      <c r="M179" s="199" t="s">
        <v>21</v>
      </c>
      <c r="N179" s="200" t="s">
        <v>48</v>
      </c>
      <c r="O179" s="42"/>
      <c r="P179" s="201">
        <f t="shared" si="31"/>
        <v>0</v>
      </c>
      <c r="Q179" s="201">
        <v>4.0800000000000003E-3</v>
      </c>
      <c r="R179" s="201">
        <f t="shared" si="32"/>
        <v>1.2240000000000001E-2</v>
      </c>
      <c r="S179" s="201">
        <v>0</v>
      </c>
      <c r="T179" s="202">
        <f t="shared" si="33"/>
        <v>0</v>
      </c>
      <c r="AR179" s="24" t="s">
        <v>194</v>
      </c>
      <c r="AT179" s="24" t="s">
        <v>189</v>
      </c>
      <c r="AU179" s="24" t="s">
        <v>87</v>
      </c>
      <c r="AY179" s="24" t="s">
        <v>187</v>
      </c>
      <c r="BE179" s="203">
        <f t="shared" si="34"/>
        <v>0</v>
      </c>
      <c r="BF179" s="203">
        <f t="shared" si="35"/>
        <v>0</v>
      </c>
      <c r="BG179" s="203">
        <f t="shared" si="36"/>
        <v>0</v>
      </c>
      <c r="BH179" s="203">
        <f t="shared" si="37"/>
        <v>0</v>
      </c>
      <c r="BI179" s="203">
        <f t="shared" si="38"/>
        <v>0</v>
      </c>
      <c r="BJ179" s="24" t="s">
        <v>85</v>
      </c>
      <c r="BK179" s="203">
        <f t="shared" si="39"/>
        <v>0</v>
      </c>
      <c r="BL179" s="24" t="s">
        <v>194</v>
      </c>
      <c r="BM179" s="24" t="s">
        <v>1161</v>
      </c>
    </row>
    <row r="180" spans="2:65" s="1" customFormat="1" ht="38.25" customHeight="1">
      <c r="B180" s="41"/>
      <c r="C180" s="192" t="s">
        <v>608</v>
      </c>
      <c r="D180" s="192" t="s">
        <v>189</v>
      </c>
      <c r="E180" s="193" t="s">
        <v>1162</v>
      </c>
      <c r="F180" s="194" t="s">
        <v>1163</v>
      </c>
      <c r="G180" s="195" t="s">
        <v>202</v>
      </c>
      <c r="H180" s="196">
        <v>3</v>
      </c>
      <c r="I180" s="197"/>
      <c r="J180" s="198">
        <f t="shared" si="30"/>
        <v>0</v>
      </c>
      <c r="K180" s="194" t="s">
        <v>193</v>
      </c>
      <c r="L180" s="61"/>
      <c r="M180" s="199" t="s">
        <v>21</v>
      </c>
      <c r="N180" s="200" t="s">
        <v>48</v>
      </c>
      <c r="O180" s="42"/>
      <c r="P180" s="201">
        <f t="shared" si="31"/>
        <v>0</v>
      </c>
      <c r="Q180" s="201">
        <v>0</v>
      </c>
      <c r="R180" s="201">
        <f t="shared" si="32"/>
        <v>0</v>
      </c>
      <c r="S180" s="201">
        <v>0</v>
      </c>
      <c r="T180" s="202">
        <f t="shared" si="33"/>
        <v>0</v>
      </c>
      <c r="AR180" s="24" t="s">
        <v>194</v>
      </c>
      <c r="AT180" s="24" t="s">
        <v>189</v>
      </c>
      <c r="AU180" s="24" t="s">
        <v>87</v>
      </c>
      <c r="AY180" s="24" t="s">
        <v>187</v>
      </c>
      <c r="BE180" s="203">
        <f t="shared" si="34"/>
        <v>0</v>
      </c>
      <c r="BF180" s="203">
        <f t="shared" si="35"/>
        <v>0</v>
      </c>
      <c r="BG180" s="203">
        <f t="shared" si="36"/>
        <v>0</v>
      </c>
      <c r="BH180" s="203">
        <f t="shared" si="37"/>
        <v>0</v>
      </c>
      <c r="BI180" s="203">
        <f t="shared" si="38"/>
        <v>0</v>
      </c>
      <c r="BJ180" s="24" t="s">
        <v>85</v>
      </c>
      <c r="BK180" s="203">
        <f t="shared" si="39"/>
        <v>0</v>
      </c>
      <c r="BL180" s="24" t="s">
        <v>194</v>
      </c>
      <c r="BM180" s="24" t="s">
        <v>1164</v>
      </c>
    </row>
    <row r="181" spans="2:65" s="1" customFormat="1" ht="38.25" customHeight="1">
      <c r="B181" s="41"/>
      <c r="C181" s="192" t="s">
        <v>612</v>
      </c>
      <c r="D181" s="192" t="s">
        <v>189</v>
      </c>
      <c r="E181" s="193" t="s">
        <v>1165</v>
      </c>
      <c r="F181" s="194" t="s">
        <v>1166</v>
      </c>
      <c r="G181" s="195" t="s">
        <v>202</v>
      </c>
      <c r="H181" s="196">
        <v>20</v>
      </c>
      <c r="I181" s="197"/>
      <c r="J181" s="198">
        <f t="shared" si="30"/>
        <v>0</v>
      </c>
      <c r="K181" s="194" t="s">
        <v>193</v>
      </c>
      <c r="L181" s="61"/>
      <c r="M181" s="199" t="s">
        <v>21</v>
      </c>
      <c r="N181" s="200" t="s">
        <v>48</v>
      </c>
      <c r="O181" s="42"/>
      <c r="P181" s="201">
        <f t="shared" si="31"/>
        <v>0</v>
      </c>
      <c r="Q181" s="201">
        <v>0</v>
      </c>
      <c r="R181" s="201">
        <f t="shared" si="32"/>
        <v>0</v>
      </c>
      <c r="S181" s="201">
        <v>0</v>
      </c>
      <c r="T181" s="202">
        <f t="shared" si="33"/>
        <v>0</v>
      </c>
      <c r="AR181" s="24" t="s">
        <v>194</v>
      </c>
      <c r="AT181" s="24" t="s">
        <v>189</v>
      </c>
      <c r="AU181" s="24" t="s">
        <v>87</v>
      </c>
      <c r="AY181" s="24" t="s">
        <v>187</v>
      </c>
      <c r="BE181" s="203">
        <f t="shared" si="34"/>
        <v>0</v>
      </c>
      <c r="BF181" s="203">
        <f t="shared" si="35"/>
        <v>0</v>
      </c>
      <c r="BG181" s="203">
        <f t="shared" si="36"/>
        <v>0</v>
      </c>
      <c r="BH181" s="203">
        <f t="shared" si="37"/>
        <v>0</v>
      </c>
      <c r="BI181" s="203">
        <f t="shared" si="38"/>
        <v>0</v>
      </c>
      <c r="BJ181" s="24" t="s">
        <v>85</v>
      </c>
      <c r="BK181" s="203">
        <f t="shared" si="39"/>
        <v>0</v>
      </c>
      <c r="BL181" s="24" t="s">
        <v>194</v>
      </c>
      <c r="BM181" s="24" t="s">
        <v>1167</v>
      </c>
    </row>
    <row r="182" spans="2:65" s="1" customFormat="1" ht="38.25" customHeight="1">
      <c r="B182" s="41"/>
      <c r="C182" s="192" t="s">
        <v>616</v>
      </c>
      <c r="D182" s="192" t="s">
        <v>189</v>
      </c>
      <c r="E182" s="193" t="s">
        <v>1168</v>
      </c>
      <c r="F182" s="194" t="s">
        <v>1169</v>
      </c>
      <c r="G182" s="195" t="s">
        <v>293</v>
      </c>
      <c r="H182" s="196">
        <v>22</v>
      </c>
      <c r="I182" s="197"/>
      <c r="J182" s="198">
        <f t="shared" si="30"/>
        <v>0</v>
      </c>
      <c r="K182" s="194" t="s">
        <v>193</v>
      </c>
      <c r="L182" s="61"/>
      <c r="M182" s="199" t="s">
        <v>21</v>
      </c>
      <c r="N182" s="200" t="s">
        <v>48</v>
      </c>
      <c r="O182" s="42"/>
      <c r="P182" s="201">
        <f t="shared" si="31"/>
        <v>0</v>
      </c>
      <c r="Q182" s="201">
        <v>2.35E-2</v>
      </c>
      <c r="R182" s="201">
        <f t="shared" si="32"/>
        <v>0.51700000000000002</v>
      </c>
      <c r="S182" s="201">
        <v>0</v>
      </c>
      <c r="T182" s="202">
        <f t="shared" si="33"/>
        <v>0</v>
      </c>
      <c r="AR182" s="24" t="s">
        <v>194</v>
      </c>
      <c r="AT182" s="24" t="s">
        <v>189</v>
      </c>
      <c r="AU182" s="24" t="s">
        <v>87</v>
      </c>
      <c r="AY182" s="24" t="s">
        <v>187</v>
      </c>
      <c r="BE182" s="203">
        <f t="shared" si="34"/>
        <v>0</v>
      </c>
      <c r="BF182" s="203">
        <f t="shared" si="35"/>
        <v>0</v>
      </c>
      <c r="BG182" s="203">
        <f t="shared" si="36"/>
        <v>0</v>
      </c>
      <c r="BH182" s="203">
        <f t="shared" si="37"/>
        <v>0</v>
      </c>
      <c r="BI182" s="203">
        <f t="shared" si="38"/>
        <v>0</v>
      </c>
      <c r="BJ182" s="24" t="s">
        <v>85</v>
      </c>
      <c r="BK182" s="203">
        <f t="shared" si="39"/>
        <v>0</v>
      </c>
      <c r="BL182" s="24" t="s">
        <v>194</v>
      </c>
      <c r="BM182" s="24" t="s">
        <v>1170</v>
      </c>
    </row>
    <row r="183" spans="2:65" s="1" customFormat="1" ht="38.25" customHeight="1">
      <c r="B183" s="41"/>
      <c r="C183" s="192" t="s">
        <v>622</v>
      </c>
      <c r="D183" s="192" t="s">
        <v>189</v>
      </c>
      <c r="E183" s="193" t="s">
        <v>1171</v>
      </c>
      <c r="F183" s="194" t="s">
        <v>1172</v>
      </c>
      <c r="G183" s="195" t="s">
        <v>202</v>
      </c>
      <c r="H183" s="196">
        <v>45</v>
      </c>
      <c r="I183" s="197"/>
      <c r="J183" s="198">
        <f t="shared" si="30"/>
        <v>0</v>
      </c>
      <c r="K183" s="194" t="s">
        <v>193</v>
      </c>
      <c r="L183" s="61"/>
      <c r="M183" s="199" t="s">
        <v>21</v>
      </c>
      <c r="N183" s="200" t="s">
        <v>48</v>
      </c>
      <c r="O183" s="42"/>
      <c r="P183" s="201">
        <f t="shared" si="31"/>
        <v>0</v>
      </c>
      <c r="Q183" s="201">
        <v>3.0000000000000001E-5</v>
      </c>
      <c r="R183" s="201">
        <f t="shared" si="32"/>
        <v>1.3500000000000001E-3</v>
      </c>
      <c r="S183" s="201">
        <v>0</v>
      </c>
      <c r="T183" s="202">
        <f t="shared" si="33"/>
        <v>0</v>
      </c>
      <c r="AR183" s="24" t="s">
        <v>194</v>
      </c>
      <c r="AT183" s="24" t="s">
        <v>189</v>
      </c>
      <c r="AU183" s="24" t="s">
        <v>87</v>
      </c>
      <c r="AY183" s="24" t="s">
        <v>187</v>
      </c>
      <c r="BE183" s="203">
        <f t="shared" si="34"/>
        <v>0</v>
      </c>
      <c r="BF183" s="203">
        <f t="shared" si="35"/>
        <v>0</v>
      </c>
      <c r="BG183" s="203">
        <f t="shared" si="36"/>
        <v>0</v>
      </c>
      <c r="BH183" s="203">
        <f t="shared" si="37"/>
        <v>0</v>
      </c>
      <c r="BI183" s="203">
        <f t="shared" si="38"/>
        <v>0</v>
      </c>
      <c r="BJ183" s="24" t="s">
        <v>85</v>
      </c>
      <c r="BK183" s="203">
        <f t="shared" si="39"/>
        <v>0</v>
      </c>
      <c r="BL183" s="24" t="s">
        <v>194</v>
      </c>
      <c r="BM183" s="24" t="s">
        <v>1173</v>
      </c>
    </row>
    <row r="184" spans="2:65" s="1" customFormat="1" ht="38.25" customHeight="1">
      <c r="B184" s="41"/>
      <c r="C184" s="220" t="s">
        <v>626</v>
      </c>
      <c r="D184" s="220" t="s">
        <v>511</v>
      </c>
      <c r="E184" s="221" t="s">
        <v>1174</v>
      </c>
      <c r="F184" s="222" t="s">
        <v>1175</v>
      </c>
      <c r="G184" s="223" t="s">
        <v>304</v>
      </c>
      <c r="H184" s="224">
        <v>6.8000000000000005E-2</v>
      </c>
      <c r="I184" s="225"/>
      <c r="J184" s="226">
        <f t="shared" si="30"/>
        <v>0</v>
      </c>
      <c r="K184" s="222" t="s">
        <v>193</v>
      </c>
      <c r="L184" s="227"/>
      <c r="M184" s="228" t="s">
        <v>21</v>
      </c>
      <c r="N184" s="229" t="s">
        <v>48</v>
      </c>
      <c r="O184" s="42"/>
      <c r="P184" s="201">
        <f t="shared" si="31"/>
        <v>0</v>
      </c>
      <c r="Q184" s="201">
        <v>1</v>
      </c>
      <c r="R184" s="201">
        <f t="shared" si="32"/>
        <v>6.8000000000000005E-2</v>
      </c>
      <c r="S184" s="201">
        <v>0</v>
      </c>
      <c r="T184" s="202">
        <f t="shared" si="33"/>
        <v>0</v>
      </c>
      <c r="AR184" s="24" t="s">
        <v>219</v>
      </c>
      <c r="AT184" s="24" t="s">
        <v>511</v>
      </c>
      <c r="AU184" s="24" t="s">
        <v>87</v>
      </c>
      <c r="AY184" s="24" t="s">
        <v>187</v>
      </c>
      <c r="BE184" s="203">
        <f t="shared" si="34"/>
        <v>0</v>
      </c>
      <c r="BF184" s="203">
        <f t="shared" si="35"/>
        <v>0</v>
      </c>
      <c r="BG184" s="203">
        <f t="shared" si="36"/>
        <v>0</v>
      </c>
      <c r="BH184" s="203">
        <f t="shared" si="37"/>
        <v>0</v>
      </c>
      <c r="BI184" s="203">
        <f t="shared" si="38"/>
        <v>0</v>
      </c>
      <c r="BJ184" s="24" t="s">
        <v>85</v>
      </c>
      <c r="BK184" s="203">
        <f t="shared" si="39"/>
        <v>0</v>
      </c>
      <c r="BL184" s="24" t="s">
        <v>194</v>
      </c>
      <c r="BM184" s="24" t="s">
        <v>1176</v>
      </c>
    </row>
    <row r="185" spans="2:65" s="11" customFormat="1" ht="13.5">
      <c r="B185" s="204"/>
      <c r="C185" s="205"/>
      <c r="D185" s="206" t="s">
        <v>223</v>
      </c>
      <c r="E185" s="205"/>
      <c r="F185" s="208" t="s">
        <v>1177</v>
      </c>
      <c r="G185" s="205"/>
      <c r="H185" s="209">
        <v>6.8000000000000005E-2</v>
      </c>
      <c r="I185" s="210"/>
      <c r="J185" s="205"/>
      <c r="K185" s="205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223</v>
      </c>
      <c r="AU185" s="215" t="s">
        <v>87</v>
      </c>
      <c r="AV185" s="11" t="s">
        <v>87</v>
      </c>
      <c r="AW185" s="11" t="s">
        <v>6</v>
      </c>
      <c r="AX185" s="11" t="s">
        <v>85</v>
      </c>
      <c r="AY185" s="215" t="s">
        <v>187</v>
      </c>
    </row>
    <row r="186" spans="2:65" s="1" customFormat="1" ht="51" customHeight="1">
      <c r="B186" s="41"/>
      <c r="C186" s="192" t="s">
        <v>631</v>
      </c>
      <c r="D186" s="192" t="s">
        <v>189</v>
      </c>
      <c r="E186" s="193" t="s">
        <v>1178</v>
      </c>
      <c r="F186" s="194" t="s">
        <v>1179</v>
      </c>
      <c r="G186" s="195" t="s">
        <v>202</v>
      </c>
      <c r="H186" s="196">
        <v>50</v>
      </c>
      <c r="I186" s="197"/>
      <c r="J186" s="198">
        <f>ROUND(I186*H186,2)</f>
        <v>0</v>
      </c>
      <c r="K186" s="194" t="s">
        <v>21</v>
      </c>
      <c r="L186" s="61"/>
      <c r="M186" s="199" t="s">
        <v>21</v>
      </c>
      <c r="N186" s="200" t="s">
        <v>48</v>
      </c>
      <c r="O186" s="42"/>
      <c r="P186" s="201">
        <f>O186*H186</f>
        <v>0</v>
      </c>
      <c r="Q186" s="201">
        <v>0.61404000000000003</v>
      </c>
      <c r="R186" s="201">
        <f>Q186*H186</f>
        <v>30.702000000000002</v>
      </c>
      <c r="S186" s="201">
        <v>0</v>
      </c>
      <c r="T186" s="202">
        <f>S186*H186</f>
        <v>0</v>
      </c>
      <c r="AR186" s="24" t="s">
        <v>194</v>
      </c>
      <c r="AT186" s="24" t="s">
        <v>189</v>
      </c>
      <c r="AU186" s="24" t="s">
        <v>87</v>
      </c>
      <c r="AY186" s="24" t="s">
        <v>187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85</v>
      </c>
      <c r="BK186" s="203">
        <f>ROUND(I186*H186,2)</f>
        <v>0</v>
      </c>
      <c r="BL186" s="24" t="s">
        <v>194</v>
      </c>
      <c r="BM186" s="24" t="s">
        <v>1180</v>
      </c>
    </row>
    <row r="187" spans="2:65" s="1" customFormat="1" ht="38.25" customHeight="1">
      <c r="B187" s="41"/>
      <c r="C187" s="192" t="s">
        <v>635</v>
      </c>
      <c r="D187" s="192" t="s">
        <v>189</v>
      </c>
      <c r="E187" s="193" t="s">
        <v>1181</v>
      </c>
      <c r="F187" s="194" t="s">
        <v>1182</v>
      </c>
      <c r="G187" s="195" t="s">
        <v>202</v>
      </c>
      <c r="H187" s="196">
        <v>50</v>
      </c>
      <c r="I187" s="197"/>
      <c r="J187" s="198">
        <f>ROUND(I187*H187,2)</f>
        <v>0</v>
      </c>
      <c r="K187" s="194" t="s">
        <v>21</v>
      </c>
      <c r="L187" s="61"/>
      <c r="M187" s="199" t="s">
        <v>21</v>
      </c>
      <c r="N187" s="200" t="s">
        <v>48</v>
      </c>
      <c r="O187" s="42"/>
      <c r="P187" s="201">
        <f>O187*H187</f>
        <v>0</v>
      </c>
      <c r="Q187" s="201">
        <v>0.15140000000000001</v>
      </c>
      <c r="R187" s="201">
        <f>Q187*H187</f>
        <v>7.57</v>
      </c>
      <c r="S187" s="201">
        <v>0</v>
      </c>
      <c r="T187" s="202">
        <f>S187*H187</f>
        <v>0</v>
      </c>
      <c r="AR187" s="24" t="s">
        <v>194</v>
      </c>
      <c r="AT187" s="24" t="s">
        <v>189</v>
      </c>
      <c r="AU187" s="24" t="s">
        <v>87</v>
      </c>
      <c r="AY187" s="24" t="s">
        <v>187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85</v>
      </c>
      <c r="BK187" s="203">
        <f>ROUND(I187*H187,2)</f>
        <v>0</v>
      </c>
      <c r="BL187" s="24" t="s">
        <v>194</v>
      </c>
      <c r="BM187" s="24" t="s">
        <v>1183</v>
      </c>
    </row>
    <row r="188" spans="2:65" s="10" customFormat="1" ht="29.85" customHeight="1">
      <c r="B188" s="176"/>
      <c r="C188" s="177"/>
      <c r="D188" s="178" t="s">
        <v>76</v>
      </c>
      <c r="E188" s="190" t="s">
        <v>594</v>
      </c>
      <c r="F188" s="190" t="s">
        <v>1184</v>
      </c>
      <c r="G188" s="177"/>
      <c r="H188" s="177"/>
      <c r="I188" s="180"/>
      <c r="J188" s="191">
        <f>BK188</f>
        <v>0</v>
      </c>
      <c r="K188" s="177"/>
      <c r="L188" s="182"/>
      <c r="M188" s="183"/>
      <c r="N188" s="184"/>
      <c r="O188" s="184"/>
      <c r="P188" s="185">
        <f>SUM(P189:P199)</f>
        <v>0</v>
      </c>
      <c r="Q188" s="184"/>
      <c r="R188" s="185">
        <f>SUM(R189:R199)</f>
        <v>0</v>
      </c>
      <c r="S188" s="184"/>
      <c r="T188" s="186">
        <f>SUM(T189:T199)</f>
        <v>0</v>
      </c>
      <c r="AR188" s="187" t="s">
        <v>85</v>
      </c>
      <c r="AT188" s="188" t="s">
        <v>76</v>
      </c>
      <c r="AU188" s="188" t="s">
        <v>85</v>
      </c>
      <c r="AY188" s="187" t="s">
        <v>187</v>
      </c>
      <c r="BK188" s="189">
        <f>SUM(BK189:BK199)</f>
        <v>0</v>
      </c>
    </row>
    <row r="189" spans="2:65" s="1" customFormat="1" ht="38.25" customHeight="1">
      <c r="B189" s="41"/>
      <c r="C189" s="192" t="s">
        <v>641</v>
      </c>
      <c r="D189" s="192" t="s">
        <v>189</v>
      </c>
      <c r="E189" s="193" t="s">
        <v>597</v>
      </c>
      <c r="F189" s="194" t="s">
        <v>1185</v>
      </c>
      <c r="G189" s="195" t="s">
        <v>202</v>
      </c>
      <c r="H189" s="196">
        <v>2723</v>
      </c>
      <c r="I189" s="197"/>
      <c r="J189" s="198">
        <f>ROUND(I189*H189,2)</f>
        <v>0</v>
      </c>
      <c r="K189" s="194" t="s">
        <v>193</v>
      </c>
      <c r="L189" s="61"/>
      <c r="M189" s="199" t="s">
        <v>21</v>
      </c>
      <c r="N189" s="200" t="s">
        <v>48</v>
      </c>
      <c r="O189" s="4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194</v>
      </c>
      <c r="AT189" s="24" t="s">
        <v>189</v>
      </c>
      <c r="AU189" s="24" t="s">
        <v>87</v>
      </c>
      <c r="AY189" s="24" t="s">
        <v>187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85</v>
      </c>
      <c r="BK189" s="203">
        <f>ROUND(I189*H189,2)</f>
        <v>0</v>
      </c>
      <c r="BL189" s="24" t="s">
        <v>194</v>
      </c>
      <c r="BM189" s="24" t="s">
        <v>1186</v>
      </c>
    </row>
    <row r="190" spans="2:65" s="11" customFormat="1" ht="13.5">
      <c r="B190" s="204"/>
      <c r="C190" s="205"/>
      <c r="D190" s="206" t="s">
        <v>223</v>
      </c>
      <c r="E190" s="207" t="s">
        <v>21</v>
      </c>
      <c r="F190" s="208" t="s">
        <v>1187</v>
      </c>
      <c r="G190" s="205"/>
      <c r="H190" s="209">
        <v>2723</v>
      </c>
      <c r="I190" s="210"/>
      <c r="J190" s="205"/>
      <c r="K190" s="205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223</v>
      </c>
      <c r="AU190" s="215" t="s">
        <v>87</v>
      </c>
      <c r="AV190" s="11" t="s">
        <v>87</v>
      </c>
      <c r="AW190" s="11" t="s">
        <v>40</v>
      </c>
      <c r="AX190" s="11" t="s">
        <v>85</v>
      </c>
      <c r="AY190" s="215" t="s">
        <v>187</v>
      </c>
    </row>
    <row r="191" spans="2:65" s="1" customFormat="1" ht="25.5" customHeight="1">
      <c r="B191" s="41"/>
      <c r="C191" s="192" t="s">
        <v>645</v>
      </c>
      <c r="D191" s="192" t="s">
        <v>189</v>
      </c>
      <c r="E191" s="193" t="s">
        <v>601</v>
      </c>
      <c r="F191" s="194" t="s">
        <v>602</v>
      </c>
      <c r="G191" s="195" t="s">
        <v>202</v>
      </c>
      <c r="H191" s="196">
        <v>2723</v>
      </c>
      <c r="I191" s="197"/>
      <c r="J191" s="198">
        <f>ROUND(I191*H191,2)</f>
        <v>0</v>
      </c>
      <c r="K191" s="194" t="s">
        <v>193</v>
      </c>
      <c r="L191" s="61"/>
      <c r="M191" s="199" t="s">
        <v>21</v>
      </c>
      <c r="N191" s="200" t="s">
        <v>48</v>
      </c>
      <c r="O191" s="4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194</v>
      </c>
      <c r="AT191" s="24" t="s">
        <v>189</v>
      </c>
      <c r="AU191" s="24" t="s">
        <v>87</v>
      </c>
      <c r="AY191" s="24" t="s">
        <v>187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85</v>
      </c>
      <c r="BK191" s="203">
        <f>ROUND(I191*H191,2)</f>
        <v>0</v>
      </c>
      <c r="BL191" s="24" t="s">
        <v>194</v>
      </c>
      <c r="BM191" s="24" t="s">
        <v>1188</v>
      </c>
    </row>
    <row r="192" spans="2:65" s="11" customFormat="1" ht="13.5">
      <c r="B192" s="204"/>
      <c r="C192" s="205"/>
      <c r="D192" s="206" t="s">
        <v>223</v>
      </c>
      <c r="E192" s="207" t="s">
        <v>21</v>
      </c>
      <c r="F192" s="208" t="s">
        <v>1187</v>
      </c>
      <c r="G192" s="205"/>
      <c r="H192" s="209">
        <v>2723</v>
      </c>
      <c r="I192" s="210"/>
      <c r="J192" s="205"/>
      <c r="K192" s="205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223</v>
      </c>
      <c r="AU192" s="215" t="s">
        <v>87</v>
      </c>
      <c r="AV192" s="11" t="s">
        <v>87</v>
      </c>
      <c r="AW192" s="11" t="s">
        <v>40</v>
      </c>
      <c r="AX192" s="11" t="s">
        <v>85</v>
      </c>
      <c r="AY192" s="215" t="s">
        <v>187</v>
      </c>
    </row>
    <row r="193" spans="2:65" s="1" customFormat="1" ht="38.25" customHeight="1">
      <c r="B193" s="41"/>
      <c r="C193" s="192" t="s">
        <v>649</v>
      </c>
      <c r="D193" s="192" t="s">
        <v>189</v>
      </c>
      <c r="E193" s="193" t="s">
        <v>1189</v>
      </c>
      <c r="F193" s="194" t="s">
        <v>1190</v>
      </c>
      <c r="G193" s="195" t="s">
        <v>202</v>
      </c>
      <c r="H193" s="196">
        <v>2723</v>
      </c>
      <c r="I193" s="197"/>
      <c r="J193" s="198">
        <f>ROUND(I193*H193,2)</f>
        <v>0</v>
      </c>
      <c r="K193" s="194" t="s">
        <v>193</v>
      </c>
      <c r="L193" s="61"/>
      <c r="M193" s="199" t="s">
        <v>21</v>
      </c>
      <c r="N193" s="200" t="s">
        <v>48</v>
      </c>
      <c r="O193" s="4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194</v>
      </c>
      <c r="AT193" s="24" t="s">
        <v>189</v>
      </c>
      <c r="AU193" s="24" t="s">
        <v>87</v>
      </c>
      <c r="AY193" s="24" t="s">
        <v>187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85</v>
      </c>
      <c r="BK193" s="203">
        <f>ROUND(I193*H193,2)</f>
        <v>0</v>
      </c>
      <c r="BL193" s="24" t="s">
        <v>194</v>
      </c>
      <c r="BM193" s="24" t="s">
        <v>1191</v>
      </c>
    </row>
    <row r="194" spans="2:65" s="11" customFormat="1" ht="13.5">
      <c r="B194" s="204"/>
      <c r="C194" s="205"/>
      <c r="D194" s="206" t="s">
        <v>223</v>
      </c>
      <c r="E194" s="207" t="s">
        <v>21</v>
      </c>
      <c r="F194" s="208" t="s">
        <v>1187</v>
      </c>
      <c r="G194" s="205"/>
      <c r="H194" s="209">
        <v>2723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223</v>
      </c>
      <c r="AU194" s="215" t="s">
        <v>87</v>
      </c>
      <c r="AV194" s="11" t="s">
        <v>87</v>
      </c>
      <c r="AW194" s="11" t="s">
        <v>40</v>
      </c>
      <c r="AX194" s="11" t="s">
        <v>85</v>
      </c>
      <c r="AY194" s="215" t="s">
        <v>187</v>
      </c>
    </row>
    <row r="195" spans="2:65" s="1" customFormat="1" ht="25.5" customHeight="1">
      <c r="B195" s="41"/>
      <c r="C195" s="192" t="s">
        <v>653</v>
      </c>
      <c r="D195" s="192" t="s">
        <v>189</v>
      </c>
      <c r="E195" s="193" t="s">
        <v>609</v>
      </c>
      <c r="F195" s="194" t="s">
        <v>1192</v>
      </c>
      <c r="G195" s="195" t="s">
        <v>202</v>
      </c>
      <c r="H195" s="196">
        <v>2723</v>
      </c>
      <c r="I195" s="197"/>
      <c r="J195" s="198">
        <f>ROUND(I195*H195,2)</f>
        <v>0</v>
      </c>
      <c r="K195" s="194" t="s">
        <v>193</v>
      </c>
      <c r="L195" s="61"/>
      <c r="M195" s="199" t="s">
        <v>21</v>
      </c>
      <c r="N195" s="200" t="s">
        <v>48</v>
      </c>
      <c r="O195" s="4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194</v>
      </c>
      <c r="AT195" s="24" t="s">
        <v>189</v>
      </c>
      <c r="AU195" s="24" t="s">
        <v>87</v>
      </c>
      <c r="AY195" s="24" t="s">
        <v>187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85</v>
      </c>
      <c r="BK195" s="203">
        <f>ROUND(I195*H195,2)</f>
        <v>0</v>
      </c>
      <c r="BL195" s="24" t="s">
        <v>194</v>
      </c>
      <c r="BM195" s="24" t="s">
        <v>1193</v>
      </c>
    </row>
    <row r="196" spans="2:65" s="11" customFormat="1" ht="13.5">
      <c r="B196" s="204"/>
      <c r="C196" s="205"/>
      <c r="D196" s="206" t="s">
        <v>223</v>
      </c>
      <c r="E196" s="207" t="s">
        <v>21</v>
      </c>
      <c r="F196" s="208" t="s">
        <v>1187</v>
      </c>
      <c r="G196" s="205"/>
      <c r="H196" s="209">
        <v>2723</v>
      </c>
      <c r="I196" s="210"/>
      <c r="J196" s="205"/>
      <c r="K196" s="205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223</v>
      </c>
      <c r="AU196" s="215" t="s">
        <v>87</v>
      </c>
      <c r="AV196" s="11" t="s">
        <v>87</v>
      </c>
      <c r="AW196" s="11" t="s">
        <v>40</v>
      </c>
      <c r="AX196" s="11" t="s">
        <v>85</v>
      </c>
      <c r="AY196" s="215" t="s">
        <v>187</v>
      </c>
    </row>
    <row r="197" spans="2:65" s="1" customFormat="1" ht="38.25" customHeight="1">
      <c r="B197" s="41"/>
      <c r="C197" s="192" t="s">
        <v>657</v>
      </c>
      <c r="D197" s="192" t="s">
        <v>189</v>
      </c>
      <c r="E197" s="193" t="s">
        <v>613</v>
      </c>
      <c r="F197" s="194" t="s">
        <v>1194</v>
      </c>
      <c r="G197" s="195" t="s">
        <v>202</v>
      </c>
      <c r="H197" s="196">
        <v>2723</v>
      </c>
      <c r="I197" s="197"/>
      <c r="J197" s="198">
        <f>ROUND(I197*H197,2)</f>
        <v>0</v>
      </c>
      <c r="K197" s="194" t="s">
        <v>21</v>
      </c>
      <c r="L197" s="61"/>
      <c r="M197" s="199" t="s">
        <v>21</v>
      </c>
      <c r="N197" s="200" t="s">
        <v>48</v>
      </c>
      <c r="O197" s="4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194</v>
      </c>
      <c r="AT197" s="24" t="s">
        <v>189</v>
      </c>
      <c r="AU197" s="24" t="s">
        <v>87</v>
      </c>
      <c r="AY197" s="24" t="s">
        <v>187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85</v>
      </c>
      <c r="BK197" s="203">
        <f>ROUND(I197*H197,2)</f>
        <v>0</v>
      </c>
      <c r="BL197" s="24" t="s">
        <v>194</v>
      </c>
      <c r="BM197" s="24" t="s">
        <v>1195</v>
      </c>
    </row>
    <row r="198" spans="2:65" s="11" customFormat="1" ht="13.5">
      <c r="B198" s="204"/>
      <c r="C198" s="205"/>
      <c r="D198" s="206" t="s">
        <v>223</v>
      </c>
      <c r="E198" s="207" t="s">
        <v>21</v>
      </c>
      <c r="F198" s="208" t="s">
        <v>1187</v>
      </c>
      <c r="G198" s="205"/>
      <c r="H198" s="209">
        <v>2723</v>
      </c>
      <c r="I198" s="210"/>
      <c r="J198" s="205"/>
      <c r="K198" s="205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223</v>
      </c>
      <c r="AU198" s="215" t="s">
        <v>87</v>
      </c>
      <c r="AV198" s="11" t="s">
        <v>87</v>
      </c>
      <c r="AW198" s="11" t="s">
        <v>40</v>
      </c>
      <c r="AX198" s="11" t="s">
        <v>85</v>
      </c>
      <c r="AY198" s="215" t="s">
        <v>187</v>
      </c>
    </row>
    <row r="199" spans="2:65" s="1" customFormat="1" ht="16.5" customHeight="1">
      <c r="B199" s="41"/>
      <c r="C199" s="192" t="s">
        <v>663</v>
      </c>
      <c r="D199" s="192" t="s">
        <v>189</v>
      </c>
      <c r="E199" s="193" t="s">
        <v>1196</v>
      </c>
      <c r="F199" s="194" t="s">
        <v>1197</v>
      </c>
      <c r="G199" s="195" t="s">
        <v>202</v>
      </c>
      <c r="H199" s="196">
        <v>3245</v>
      </c>
      <c r="I199" s="197"/>
      <c r="J199" s="198">
        <f>ROUND(I199*H199,2)</f>
        <v>0</v>
      </c>
      <c r="K199" s="194" t="s">
        <v>193</v>
      </c>
      <c r="L199" s="61"/>
      <c r="M199" s="199" t="s">
        <v>21</v>
      </c>
      <c r="N199" s="200" t="s">
        <v>48</v>
      </c>
      <c r="O199" s="42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194</v>
      </c>
      <c r="AT199" s="24" t="s">
        <v>189</v>
      </c>
      <c r="AU199" s="24" t="s">
        <v>87</v>
      </c>
      <c r="AY199" s="24" t="s">
        <v>187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85</v>
      </c>
      <c r="BK199" s="203">
        <f>ROUND(I199*H199,2)</f>
        <v>0</v>
      </c>
      <c r="BL199" s="24" t="s">
        <v>194</v>
      </c>
      <c r="BM199" s="24" t="s">
        <v>1198</v>
      </c>
    </row>
    <row r="200" spans="2:65" s="10" customFormat="1" ht="29.85" customHeight="1">
      <c r="B200" s="176"/>
      <c r="C200" s="177"/>
      <c r="D200" s="178" t="s">
        <v>76</v>
      </c>
      <c r="E200" s="190" t="s">
        <v>620</v>
      </c>
      <c r="F200" s="190" t="s">
        <v>1199</v>
      </c>
      <c r="G200" s="177"/>
      <c r="H200" s="177"/>
      <c r="I200" s="180"/>
      <c r="J200" s="191">
        <f>BK200</f>
        <v>0</v>
      </c>
      <c r="K200" s="177"/>
      <c r="L200" s="182"/>
      <c r="M200" s="183"/>
      <c r="N200" s="184"/>
      <c r="O200" s="184"/>
      <c r="P200" s="185">
        <f>SUM(P201:P208)</f>
        <v>0</v>
      </c>
      <c r="Q200" s="184"/>
      <c r="R200" s="185">
        <f>SUM(R201:R208)</f>
        <v>50.866</v>
      </c>
      <c r="S200" s="184"/>
      <c r="T200" s="186">
        <f>SUM(T201:T208)</f>
        <v>0</v>
      </c>
      <c r="AR200" s="187" t="s">
        <v>85</v>
      </c>
      <c r="AT200" s="188" t="s">
        <v>76</v>
      </c>
      <c r="AU200" s="188" t="s">
        <v>85</v>
      </c>
      <c r="AY200" s="187" t="s">
        <v>187</v>
      </c>
      <c r="BK200" s="189">
        <f>SUM(BK201:BK208)</f>
        <v>0</v>
      </c>
    </row>
    <row r="201" spans="2:65" s="1" customFormat="1" ht="25.5" customHeight="1">
      <c r="B201" s="41"/>
      <c r="C201" s="192" t="s">
        <v>667</v>
      </c>
      <c r="D201" s="192" t="s">
        <v>189</v>
      </c>
      <c r="E201" s="193" t="s">
        <v>623</v>
      </c>
      <c r="F201" s="194" t="s">
        <v>1200</v>
      </c>
      <c r="G201" s="195" t="s">
        <v>202</v>
      </c>
      <c r="H201" s="196">
        <v>90</v>
      </c>
      <c r="I201" s="197"/>
      <c r="J201" s="198">
        <f>ROUND(I201*H201,2)</f>
        <v>0</v>
      </c>
      <c r="K201" s="194" t="s">
        <v>193</v>
      </c>
      <c r="L201" s="61"/>
      <c r="M201" s="199" t="s">
        <v>21</v>
      </c>
      <c r="N201" s="200" t="s">
        <v>48</v>
      </c>
      <c r="O201" s="42"/>
      <c r="P201" s="201">
        <f>O201*H201</f>
        <v>0</v>
      </c>
      <c r="Q201" s="201">
        <v>0.1837</v>
      </c>
      <c r="R201" s="201">
        <f>Q201*H201</f>
        <v>16.533000000000001</v>
      </c>
      <c r="S201" s="201">
        <v>0</v>
      </c>
      <c r="T201" s="202">
        <f>S201*H201</f>
        <v>0</v>
      </c>
      <c r="AR201" s="24" t="s">
        <v>194</v>
      </c>
      <c r="AT201" s="24" t="s">
        <v>189</v>
      </c>
      <c r="AU201" s="24" t="s">
        <v>87</v>
      </c>
      <c r="AY201" s="24" t="s">
        <v>187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85</v>
      </c>
      <c r="BK201" s="203">
        <f>ROUND(I201*H201,2)</f>
        <v>0</v>
      </c>
      <c r="BL201" s="24" t="s">
        <v>194</v>
      </c>
      <c r="BM201" s="24" t="s">
        <v>1201</v>
      </c>
    </row>
    <row r="202" spans="2:65" s="11" customFormat="1" ht="13.5">
      <c r="B202" s="204"/>
      <c r="C202" s="205"/>
      <c r="D202" s="206" t="s">
        <v>223</v>
      </c>
      <c r="E202" s="207" t="s">
        <v>21</v>
      </c>
      <c r="F202" s="208" t="s">
        <v>748</v>
      </c>
      <c r="G202" s="205"/>
      <c r="H202" s="209">
        <v>90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223</v>
      </c>
      <c r="AU202" s="215" t="s">
        <v>87</v>
      </c>
      <c r="AV202" s="11" t="s">
        <v>87</v>
      </c>
      <c r="AW202" s="11" t="s">
        <v>40</v>
      </c>
      <c r="AX202" s="11" t="s">
        <v>85</v>
      </c>
      <c r="AY202" s="215" t="s">
        <v>187</v>
      </c>
    </row>
    <row r="203" spans="2:65" s="1" customFormat="1" ht="25.5" customHeight="1">
      <c r="B203" s="41"/>
      <c r="C203" s="220" t="s">
        <v>671</v>
      </c>
      <c r="D203" s="220" t="s">
        <v>511</v>
      </c>
      <c r="E203" s="221" t="s">
        <v>627</v>
      </c>
      <c r="F203" s="222" t="s">
        <v>1202</v>
      </c>
      <c r="G203" s="223" t="s">
        <v>304</v>
      </c>
      <c r="H203" s="224">
        <v>34.332999999999998</v>
      </c>
      <c r="I203" s="225"/>
      <c r="J203" s="226">
        <f>ROUND(I203*H203,2)</f>
        <v>0</v>
      </c>
      <c r="K203" s="222" t="s">
        <v>21</v>
      </c>
      <c r="L203" s="227"/>
      <c r="M203" s="228" t="s">
        <v>21</v>
      </c>
      <c r="N203" s="229" t="s">
        <v>48</v>
      </c>
      <c r="O203" s="42"/>
      <c r="P203" s="201">
        <f>O203*H203</f>
        <v>0</v>
      </c>
      <c r="Q203" s="201">
        <v>1</v>
      </c>
      <c r="R203" s="201">
        <f>Q203*H203</f>
        <v>34.332999999999998</v>
      </c>
      <c r="S203" s="201">
        <v>0</v>
      </c>
      <c r="T203" s="202">
        <f>S203*H203</f>
        <v>0</v>
      </c>
      <c r="AR203" s="24" t="s">
        <v>219</v>
      </c>
      <c r="AT203" s="24" t="s">
        <v>511</v>
      </c>
      <c r="AU203" s="24" t="s">
        <v>87</v>
      </c>
      <c r="AY203" s="24" t="s">
        <v>187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85</v>
      </c>
      <c r="BK203" s="203">
        <f>ROUND(I203*H203,2)</f>
        <v>0</v>
      </c>
      <c r="BL203" s="24" t="s">
        <v>194</v>
      </c>
      <c r="BM203" s="24" t="s">
        <v>1203</v>
      </c>
    </row>
    <row r="204" spans="2:65" s="11" customFormat="1" ht="13.5">
      <c r="B204" s="204"/>
      <c r="C204" s="205"/>
      <c r="D204" s="206" t="s">
        <v>223</v>
      </c>
      <c r="E204" s="207" t="s">
        <v>21</v>
      </c>
      <c r="F204" s="208" t="s">
        <v>1204</v>
      </c>
      <c r="G204" s="205"/>
      <c r="H204" s="209">
        <v>34.332999999999998</v>
      </c>
      <c r="I204" s="210"/>
      <c r="J204" s="205"/>
      <c r="K204" s="205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223</v>
      </c>
      <c r="AU204" s="215" t="s">
        <v>87</v>
      </c>
      <c r="AV204" s="11" t="s">
        <v>87</v>
      </c>
      <c r="AW204" s="11" t="s">
        <v>40</v>
      </c>
      <c r="AX204" s="11" t="s">
        <v>85</v>
      </c>
      <c r="AY204" s="215" t="s">
        <v>187</v>
      </c>
    </row>
    <row r="205" spans="2:65" s="1" customFormat="1" ht="38.25" customHeight="1">
      <c r="B205" s="41"/>
      <c r="C205" s="192" t="s">
        <v>675</v>
      </c>
      <c r="D205" s="192" t="s">
        <v>189</v>
      </c>
      <c r="E205" s="193" t="s">
        <v>632</v>
      </c>
      <c r="F205" s="194" t="s">
        <v>1205</v>
      </c>
      <c r="G205" s="195" t="s">
        <v>202</v>
      </c>
      <c r="H205" s="196">
        <v>90</v>
      </c>
      <c r="I205" s="197"/>
      <c r="J205" s="198">
        <f>ROUND(I205*H205,2)</f>
        <v>0</v>
      </c>
      <c r="K205" s="194" t="s">
        <v>21</v>
      </c>
      <c r="L205" s="61"/>
      <c r="M205" s="199" t="s">
        <v>21</v>
      </c>
      <c r="N205" s="200" t="s">
        <v>48</v>
      </c>
      <c r="O205" s="42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194</v>
      </c>
      <c r="AT205" s="24" t="s">
        <v>189</v>
      </c>
      <c r="AU205" s="24" t="s">
        <v>87</v>
      </c>
      <c r="AY205" s="24" t="s">
        <v>187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85</v>
      </c>
      <c r="BK205" s="203">
        <f>ROUND(I205*H205,2)</f>
        <v>0</v>
      </c>
      <c r="BL205" s="24" t="s">
        <v>194</v>
      </c>
      <c r="BM205" s="24" t="s">
        <v>1206</v>
      </c>
    </row>
    <row r="206" spans="2:65" s="11" customFormat="1" ht="13.5">
      <c r="B206" s="204"/>
      <c r="C206" s="205"/>
      <c r="D206" s="206" t="s">
        <v>223</v>
      </c>
      <c r="E206" s="207" t="s">
        <v>21</v>
      </c>
      <c r="F206" s="208" t="s">
        <v>748</v>
      </c>
      <c r="G206" s="205"/>
      <c r="H206" s="209">
        <v>90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223</v>
      </c>
      <c r="AU206" s="215" t="s">
        <v>87</v>
      </c>
      <c r="AV206" s="11" t="s">
        <v>87</v>
      </c>
      <c r="AW206" s="11" t="s">
        <v>40</v>
      </c>
      <c r="AX206" s="11" t="s">
        <v>85</v>
      </c>
      <c r="AY206" s="215" t="s">
        <v>187</v>
      </c>
    </row>
    <row r="207" spans="2:65" s="1" customFormat="1" ht="25.5" customHeight="1">
      <c r="B207" s="41"/>
      <c r="C207" s="192" t="s">
        <v>679</v>
      </c>
      <c r="D207" s="192" t="s">
        <v>189</v>
      </c>
      <c r="E207" s="193" t="s">
        <v>636</v>
      </c>
      <c r="F207" s="194" t="s">
        <v>1207</v>
      </c>
      <c r="G207" s="195" t="s">
        <v>202</v>
      </c>
      <c r="H207" s="196">
        <v>90</v>
      </c>
      <c r="I207" s="197"/>
      <c r="J207" s="198">
        <f>ROUND(I207*H207,2)</f>
        <v>0</v>
      </c>
      <c r="K207" s="194" t="s">
        <v>193</v>
      </c>
      <c r="L207" s="61"/>
      <c r="M207" s="199" t="s">
        <v>21</v>
      </c>
      <c r="N207" s="200" t="s">
        <v>48</v>
      </c>
      <c r="O207" s="4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194</v>
      </c>
      <c r="AT207" s="24" t="s">
        <v>189</v>
      </c>
      <c r="AU207" s="24" t="s">
        <v>87</v>
      </c>
      <c r="AY207" s="24" t="s">
        <v>187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85</v>
      </c>
      <c r="BK207" s="203">
        <f>ROUND(I207*H207,2)</f>
        <v>0</v>
      </c>
      <c r="BL207" s="24" t="s">
        <v>194</v>
      </c>
      <c r="BM207" s="24" t="s">
        <v>1208</v>
      </c>
    </row>
    <row r="208" spans="2:65" s="11" customFormat="1" ht="13.5">
      <c r="B208" s="204"/>
      <c r="C208" s="205"/>
      <c r="D208" s="206" t="s">
        <v>223</v>
      </c>
      <c r="E208" s="207" t="s">
        <v>21</v>
      </c>
      <c r="F208" s="208" t="s">
        <v>748</v>
      </c>
      <c r="G208" s="205"/>
      <c r="H208" s="209">
        <v>90</v>
      </c>
      <c r="I208" s="210"/>
      <c r="J208" s="205"/>
      <c r="K208" s="205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223</v>
      </c>
      <c r="AU208" s="215" t="s">
        <v>87</v>
      </c>
      <c r="AV208" s="11" t="s">
        <v>87</v>
      </c>
      <c r="AW208" s="11" t="s">
        <v>40</v>
      </c>
      <c r="AX208" s="11" t="s">
        <v>85</v>
      </c>
      <c r="AY208" s="215" t="s">
        <v>187</v>
      </c>
    </row>
    <row r="209" spans="2:65" s="10" customFormat="1" ht="29.85" customHeight="1">
      <c r="B209" s="176"/>
      <c r="C209" s="177"/>
      <c r="D209" s="178" t="s">
        <v>76</v>
      </c>
      <c r="E209" s="190" t="s">
        <v>225</v>
      </c>
      <c r="F209" s="190" t="s">
        <v>258</v>
      </c>
      <c r="G209" s="177"/>
      <c r="H209" s="177"/>
      <c r="I209" s="180"/>
      <c r="J209" s="191">
        <f>BK209</f>
        <v>0</v>
      </c>
      <c r="K209" s="177"/>
      <c r="L209" s="182"/>
      <c r="M209" s="183"/>
      <c r="N209" s="184"/>
      <c r="O209" s="184"/>
      <c r="P209" s="185">
        <f>SUM(P210:P217)</f>
        <v>0</v>
      </c>
      <c r="Q209" s="184"/>
      <c r="R209" s="185">
        <f>SUM(R210:R217)</f>
        <v>46.243740000000003</v>
      </c>
      <c r="S209" s="184"/>
      <c r="T209" s="186">
        <f>SUM(T210:T217)</f>
        <v>0</v>
      </c>
      <c r="AR209" s="187" t="s">
        <v>85</v>
      </c>
      <c r="AT209" s="188" t="s">
        <v>76</v>
      </c>
      <c r="AU209" s="188" t="s">
        <v>85</v>
      </c>
      <c r="AY209" s="187" t="s">
        <v>187</v>
      </c>
      <c r="BK209" s="189">
        <f>SUM(BK210:BK217)</f>
        <v>0</v>
      </c>
    </row>
    <row r="210" spans="2:65" s="1" customFormat="1" ht="38.25" customHeight="1">
      <c r="B210" s="41"/>
      <c r="C210" s="192" t="s">
        <v>685</v>
      </c>
      <c r="D210" s="192" t="s">
        <v>189</v>
      </c>
      <c r="E210" s="193" t="s">
        <v>1209</v>
      </c>
      <c r="F210" s="194" t="s">
        <v>1210</v>
      </c>
      <c r="G210" s="195" t="s">
        <v>192</v>
      </c>
      <c r="H210" s="196">
        <v>10</v>
      </c>
      <c r="I210" s="197"/>
      <c r="J210" s="198">
        <f>ROUND(I210*H210,2)</f>
        <v>0</v>
      </c>
      <c r="K210" s="194" t="s">
        <v>193</v>
      </c>
      <c r="L210" s="61"/>
      <c r="M210" s="199" t="s">
        <v>21</v>
      </c>
      <c r="N210" s="200" t="s">
        <v>48</v>
      </c>
      <c r="O210" s="42"/>
      <c r="P210" s="201">
        <f>O210*H210</f>
        <v>0</v>
      </c>
      <c r="Q210" s="201">
        <v>8.9999999999999998E-4</v>
      </c>
      <c r="R210" s="201">
        <f>Q210*H210</f>
        <v>8.9999999999999993E-3</v>
      </c>
      <c r="S210" s="201">
        <v>0</v>
      </c>
      <c r="T210" s="202">
        <f>S210*H210</f>
        <v>0</v>
      </c>
      <c r="AR210" s="24" t="s">
        <v>194</v>
      </c>
      <c r="AT210" s="24" t="s">
        <v>189</v>
      </c>
      <c r="AU210" s="24" t="s">
        <v>87</v>
      </c>
      <c r="AY210" s="24" t="s">
        <v>187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85</v>
      </c>
      <c r="BK210" s="203">
        <f>ROUND(I210*H210,2)</f>
        <v>0</v>
      </c>
      <c r="BL210" s="24" t="s">
        <v>194</v>
      </c>
      <c r="BM210" s="24" t="s">
        <v>1211</v>
      </c>
    </row>
    <row r="211" spans="2:65" s="1" customFormat="1" ht="25.5" customHeight="1">
      <c r="B211" s="41"/>
      <c r="C211" s="192" t="s">
        <v>689</v>
      </c>
      <c r="D211" s="192" t="s">
        <v>189</v>
      </c>
      <c r="E211" s="193" t="s">
        <v>781</v>
      </c>
      <c r="F211" s="194" t="s">
        <v>782</v>
      </c>
      <c r="G211" s="195" t="s">
        <v>293</v>
      </c>
      <c r="H211" s="196">
        <v>10</v>
      </c>
      <c r="I211" s="197"/>
      <c r="J211" s="198">
        <f>ROUND(I211*H211,2)</f>
        <v>0</v>
      </c>
      <c r="K211" s="194" t="s">
        <v>193</v>
      </c>
      <c r="L211" s="61"/>
      <c r="M211" s="199" t="s">
        <v>21</v>
      </c>
      <c r="N211" s="200" t="s">
        <v>48</v>
      </c>
      <c r="O211" s="42"/>
      <c r="P211" s="201">
        <f>O211*H211</f>
        <v>0</v>
      </c>
      <c r="Q211" s="201">
        <v>0.10988000000000001</v>
      </c>
      <c r="R211" s="201">
        <f>Q211*H211</f>
        <v>1.0988</v>
      </c>
      <c r="S211" s="201">
        <v>0</v>
      </c>
      <c r="T211" s="202">
        <f>S211*H211</f>
        <v>0</v>
      </c>
      <c r="AR211" s="24" t="s">
        <v>194</v>
      </c>
      <c r="AT211" s="24" t="s">
        <v>189</v>
      </c>
      <c r="AU211" s="24" t="s">
        <v>87</v>
      </c>
      <c r="AY211" s="24" t="s">
        <v>187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85</v>
      </c>
      <c r="BK211" s="203">
        <f>ROUND(I211*H211,2)</f>
        <v>0</v>
      </c>
      <c r="BL211" s="24" t="s">
        <v>194</v>
      </c>
      <c r="BM211" s="24" t="s">
        <v>1212</v>
      </c>
    </row>
    <row r="212" spans="2:65" s="11" customFormat="1" ht="13.5">
      <c r="B212" s="204"/>
      <c r="C212" s="205"/>
      <c r="D212" s="206" t="s">
        <v>223</v>
      </c>
      <c r="E212" s="207" t="s">
        <v>21</v>
      </c>
      <c r="F212" s="208" t="s">
        <v>230</v>
      </c>
      <c r="G212" s="205"/>
      <c r="H212" s="209">
        <v>10</v>
      </c>
      <c r="I212" s="210"/>
      <c r="J212" s="205"/>
      <c r="K212" s="205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223</v>
      </c>
      <c r="AU212" s="215" t="s">
        <v>87</v>
      </c>
      <c r="AV212" s="11" t="s">
        <v>87</v>
      </c>
      <c r="AW212" s="11" t="s">
        <v>40</v>
      </c>
      <c r="AX212" s="11" t="s">
        <v>85</v>
      </c>
      <c r="AY212" s="215" t="s">
        <v>187</v>
      </c>
    </row>
    <row r="213" spans="2:65" s="1" customFormat="1" ht="25.5" customHeight="1">
      <c r="B213" s="41"/>
      <c r="C213" s="220" t="s">
        <v>693</v>
      </c>
      <c r="D213" s="220" t="s">
        <v>511</v>
      </c>
      <c r="E213" s="221" t="s">
        <v>786</v>
      </c>
      <c r="F213" s="222" t="s">
        <v>1202</v>
      </c>
      <c r="G213" s="223" t="s">
        <v>304</v>
      </c>
      <c r="H213" s="224">
        <v>0.60599999999999998</v>
      </c>
      <c r="I213" s="225"/>
      <c r="J213" s="226">
        <f>ROUND(I213*H213,2)</f>
        <v>0</v>
      </c>
      <c r="K213" s="222" t="s">
        <v>21</v>
      </c>
      <c r="L213" s="227"/>
      <c r="M213" s="228" t="s">
        <v>21</v>
      </c>
      <c r="N213" s="229" t="s">
        <v>48</v>
      </c>
      <c r="O213" s="42"/>
      <c r="P213" s="201">
        <f>O213*H213</f>
        <v>0</v>
      </c>
      <c r="Q213" s="201">
        <v>1</v>
      </c>
      <c r="R213" s="201">
        <f>Q213*H213</f>
        <v>0.60599999999999998</v>
      </c>
      <c r="S213" s="201">
        <v>0</v>
      </c>
      <c r="T213" s="202">
        <f>S213*H213</f>
        <v>0</v>
      </c>
      <c r="AR213" s="24" t="s">
        <v>219</v>
      </c>
      <c r="AT213" s="24" t="s">
        <v>511</v>
      </c>
      <c r="AU213" s="24" t="s">
        <v>87</v>
      </c>
      <c r="AY213" s="24" t="s">
        <v>187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85</v>
      </c>
      <c r="BK213" s="203">
        <f>ROUND(I213*H213,2)</f>
        <v>0</v>
      </c>
      <c r="BL213" s="24" t="s">
        <v>194</v>
      </c>
      <c r="BM213" s="24" t="s">
        <v>1213</v>
      </c>
    </row>
    <row r="214" spans="2:65" s="11" customFormat="1" ht="13.5">
      <c r="B214" s="204"/>
      <c r="C214" s="205"/>
      <c r="D214" s="206" t="s">
        <v>223</v>
      </c>
      <c r="E214" s="207" t="s">
        <v>21</v>
      </c>
      <c r="F214" s="208" t="s">
        <v>1214</v>
      </c>
      <c r="G214" s="205"/>
      <c r="H214" s="209">
        <v>0.60599999999999998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223</v>
      </c>
      <c r="AU214" s="215" t="s">
        <v>87</v>
      </c>
      <c r="AV214" s="11" t="s">
        <v>87</v>
      </c>
      <c r="AW214" s="11" t="s">
        <v>40</v>
      </c>
      <c r="AX214" s="11" t="s">
        <v>85</v>
      </c>
      <c r="AY214" s="215" t="s">
        <v>187</v>
      </c>
    </row>
    <row r="215" spans="2:65" s="1" customFormat="1" ht="25.5" customHeight="1">
      <c r="B215" s="41"/>
      <c r="C215" s="192" t="s">
        <v>697</v>
      </c>
      <c r="D215" s="192" t="s">
        <v>189</v>
      </c>
      <c r="E215" s="193" t="s">
        <v>758</v>
      </c>
      <c r="F215" s="194" t="s">
        <v>759</v>
      </c>
      <c r="G215" s="195" t="s">
        <v>293</v>
      </c>
      <c r="H215" s="196">
        <v>182</v>
      </c>
      <c r="I215" s="197"/>
      <c r="J215" s="198">
        <f>ROUND(I215*H215,2)</f>
        <v>0</v>
      </c>
      <c r="K215" s="194" t="s">
        <v>193</v>
      </c>
      <c r="L215" s="61"/>
      <c r="M215" s="199" t="s">
        <v>21</v>
      </c>
      <c r="N215" s="200" t="s">
        <v>48</v>
      </c>
      <c r="O215" s="42"/>
      <c r="P215" s="201">
        <f>O215*H215</f>
        <v>0</v>
      </c>
      <c r="Q215" s="201">
        <v>0.14066999999999999</v>
      </c>
      <c r="R215" s="201">
        <f>Q215*H215</f>
        <v>25.601939999999999</v>
      </c>
      <c r="S215" s="201">
        <v>0</v>
      </c>
      <c r="T215" s="202">
        <f>S215*H215</f>
        <v>0</v>
      </c>
      <c r="AR215" s="24" t="s">
        <v>194</v>
      </c>
      <c r="AT215" s="24" t="s">
        <v>189</v>
      </c>
      <c r="AU215" s="24" t="s">
        <v>87</v>
      </c>
      <c r="AY215" s="24" t="s">
        <v>187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85</v>
      </c>
      <c r="BK215" s="203">
        <f>ROUND(I215*H215,2)</f>
        <v>0</v>
      </c>
      <c r="BL215" s="24" t="s">
        <v>194</v>
      </c>
      <c r="BM215" s="24" t="s">
        <v>1215</v>
      </c>
    </row>
    <row r="216" spans="2:65" s="11" customFormat="1" ht="13.5">
      <c r="B216" s="204"/>
      <c r="C216" s="205"/>
      <c r="D216" s="206" t="s">
        <v>223</v>
      </c>
      <c r="E216" s="207" t="s">
        <v>21</v>
      </c>
      <c r="F216" s="208" t="s">
        <v>1216</v>
      </c>
      <c r="G216" s="205"/>
      <c r="H216" s="209">
        <v>182</v>
      </c>
      <c r="I216" s="210"/>
      <c r="J216" s="205"/>
      <c r="K216" s="205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223</v>
      </c>
      <c r="AU216" s="215" t="s">
        <v>87</v>
      </c>
      <c r="AV216" s="11" t="s">
        <v>87</v>
      </c>
      <c r="AW216" s="11" t="s">
        <v>40</v>
      </c>
      <c r="AX216" s="11" t="s">
        <v>85</v>
      </c>
      <c r="AY216" s="215" t="s">
        <v>187</v>
      </c>
    </row>
    <row r="217" spans="2:65" s="1" customFormat="1" ht="16.5" customHeight="1">
      <c r="B217" s="41"/>
      <c r="C217" s="220" t="s">
        <v>700</v>
      </c>
      <c r="D217" s="220" t="s">
        <v>511</v>
      </c>
      <c r="E217" s="221" t="s">
        <v>762</v>
      </c>
      <c r="F217" s="222" t="s">
        <v>763</v>
      </c>
      <c r="G217" s="223" t="s">
        <v>293</v>
      </c>
      <c r="H217" s="224">
        <v>182</v>
      </c>
      <c r="I217" s="225"/>
      <c r="J217" s="226">
        <f>ROUND(I217*H217,2)</f>
        <v>0</v>
      </c>
      <c r="K217" s="222" t="s">
        <v>193</v>
      </c>
      <c r="L217" s="227"/>
      <c r="M217" s="228" t="s">
        <v>21</v>
      </c>
      <c r="N217" s="229" t="s">
        <v>48</v>
      </c>
      <c r="O217" s="42"/>
      <c r="P217" s="201">
        <f>O217*H217</f>
        <v>0</v>
      </c>
      <c r="Q217" s="201">
        <v>0.104</v>
      </c>
      <c r="R217" s="201">
        <f>Q217*H217</f>
        <v>18.928000000000001</v>
      </c>
      <c r="S217" s="201">
        <v>0</v>
      </c>
      <c r="T217" s="202">
        <f>S217*H217</f>
        <v>0</v>
      </c>
      <c r="AR217" s="24" t="s">
        <v>219</v>
      </c>
      <c r="AT217" s="24" t="s">
        <v>511</v>
      </c>
      <c r="AU217" s="24" t="s">
        <v>87</v>
      </c>
      <c r="AY217" s="24" t="s">
        <v>187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85</v>
      </c>
      <c r="BK217" s="203">
        <f>ROUND(I217*H217,2)</f>
        <v>0</v>
      </c>
      <c r="BL217" s="24" t="s">
        <v>194</v>
      </c>
      <c r="BM217" s="24" t="s">
        <v>1217</v>
      </c>
    </row>
    <row r="218" spans="2:65" s="10" customFormat="1" ht="29.85" customHeight="1">
      <c r="B218" s="176"/>
      <c r="C218" s="177"/>
      <c r="D218" s="178" t="s">
        <v>76</v>
      </c>
      <c r="E218" s="190" t="s">
        <v>299</v>
      </c>
      <c r="F218" s="190" t="s">
        <v>300</v>
      </c>
      <c r="G218" s="177"/>
      <c r="H218" s="177"/>
      <c r="I218" s="180"/>
      <c r="J218" s="191">
        <f>BK218</f>
        <v>0</v>
      </c>
      <c r="K218" s="177"/>
      <c r="L218" s="182"/>
      <c r="M218" s="183"/>
      <c r="N218" s="184"/>
      <c r="O218" s="184"/>
      <c r="P218" s="185">
        <f>SUM(P219:P223)</f>
        <v>0</v>
      </c>
      <c r="Q218" s="184"/>
      <c r="R218" s="185">
        <f>SUM(R219:R223)</f>
        <v>0</v>
      </c>
      <c r="S218" s="184"/>
      <c r="T218" s="186">
        <f>SUM(T219:T223)</f>
        <v>0</v>
      </c>
      <c r="AR218" s="187" t="s">
        <v>85</v>
      </c>
      <c r="AT218" s="188" t="s">
        <v>76</v>
      </c>
      <c r="AU218" s="188" t="s">
        <v>85</v>
      </c>
      <c r="AY218" s="187" t="s">
        <v>187</v>
      </c>
      <c r="BK218" s="189">
        <f>SUM(BK219:BK223)</f>
        <v>0</v>
      </c>
    </row>
    <row r="219" spans="2:65" s="1" customFormat="1" ht="16.5" customHeight="1">
      <c r="B219" s="41"/>
      <c r="C219" s="192" t="s">
        <v>704</v>
      </c>
      <c r="D219" s="192" t="s">
        <v>189</v>
      </c>
      <c r="E219" s="193" t="s">
        <v>328</v>
      </c>
      <c r="F219" s="194" t="s">
        <v>329</v>
      </c>
      <c r="G219" s="195" t="s">
        <v>304</v>
      </c>
      <c r="H219" s="196">
        <v>2256.75</v>
      </c>
      <c r="I219" s="197"/>
      <c r="J219" s="198">
        <f>ROUND(I219*H219,2)</f>
        <v>0</v>
      </c>
      <c r="K219" s="194" t="s">
        <v>193</v>
      </c>
      <c r="L219" s="61"/>
      <c r="M219" s="199" t="s">
        <v>21</v>
      </c>
      <c r="N219" s="200" t="s">
        <v>48</v>
      </c>
      <c r="O219" s="4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194</v>
      </c>
      <c r="AT219" s="24" t="s">
        <v>189</v>
      </c>
      <c r="AU219" s="24" t="s">
        <v>87</v>
      </c>
      <c r="AY219" s="24" t="s">
        <v>187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85</v>
      </c>
      <c r="BK219" s="203">
        <f>ROUND(I219*H219,2)</f>
        <v>0</v>
      </c>
      <c r="BL219" s="24" t="s">
        <v>194</v>
      </c>
      <c r="BM219" s="24" t="s">
        <v>1218</v>
      </c>
    </row>
    <row r="220" spans="2:65" s="1" customFormat="1" ht="16.5" customHeight="1">
      <c r="B220" s="41"/>
      <c r="C220" s="192" t="s">
        <v>708</v>
      </c>
      <c r="D220" s="192" t="s">
        <v>189</v>
      </c>
      <c r="E220" s="193" t="s">
        <v>332</v>
      </c>
      <c r="F220" s="194" t="s">
        <v>333</v>
      </c>
      <c r="G220" s="195" t="s">
        <v>304</v>
      </c>
      <c r="H220" s="196">
        <v>65445.75</v>
      </c>
      <c r="I220" s="197"/>
      <c r="J220" s="198">
        <f>ROUND(I220*H220,2)</f>
        <v>0</v>
      </c>
      <c r="K220" s="194" t="s">
        <v>193</v>
      </c>
      <c r="L220" s="61"/>
      <c r="M220" s="199" t="s">
        <v>21</v>
      </c>
      <c r="N220" s="200" t="s">
        <v>48</v>
      </c>
      <c r="O220" s="42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194</v>
      </c>
      <c r="AT220" s="24" t="s">
        <v>189</v>
      </c>
      <c r="AU220" s="24" t="s">
        <v>87</v>
      </c>
      <c r="AY220" s="24" t="s">
        <v>187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85</v>
      </c>
      <c r="BK220" s="203">
        <f>ROUND(I220*H220,2)</f>
        <v>0</v>
      </c>
      <c r="BL220" s="24" t="s">
        <v>194</v>
      </c>
      <c r="BM220" s="24" t="s">
        <v>1219</v>
      </c>
    </row>
    <row r="221" spans="2:65" s="11" customFormat="1" ht="13.5">
      <c r="B221" s="204"/>
      <c r="C221" s="205"/>
      <c r="D221" s="206" t="s">
        <v>223</v>
      </c>
      <c r="E221" s="207" t="s">
        <v>21</v>
      </c>
      <c r="F221" s="208" t="s">
        <v>1220</v>
      </c>
      <c r="G221" s="205"/>
      <c r="H221" s="209">
        <v>65445.75</v>
      </c>
      <c r="I221" s="210"/>
      <c r="J221" s="205"/>
      <c r="K221" s="205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223</v>
      </c>
      <c r="AU221" s="215" t="s">
        <v>87</v>
      </c>
      <c r="AV221" s="11" t="s">
        <v>87</v>
      </c>
      <c r="AW221" s="11" t="s">
        <v>40</v>
      </c>
      <c r="AX221" s="11" t="s">
        <v>85</v>
      </c>
      <c r="AY221" s="215" t="s">
        <v>187</v>
      </c>
    </row>
    <row r="222" spans="2:65" s="1" customFormat="1" ht="25.5" customHeight="1">
      <c r="B222" s="41"/>
      <c r="C222" s="192" t="s">
        <v>712</v>
      </c>
      <c r="D222" s="192" t="s">
        <v>189</v>
      </c>
      <c r="E222" s="193" t="s">
        <v>337</v>
      </c>
      <c r="F222" s="194" t="s">
        <v>338</v>
      </c>
      <c r="G222" s="195" t="s">
        <v>304</v>
      </c>
      <c r="H222" s="196">
        <v>958.75</v>
      </c>
      <c r="I222" s="197"/>
      <c r="J222" s="198">
        <f>ROUND(I222*H222,2)</f>
        <v>0</v>
      </c>
      <c r="K222" s="194" t="s">
        <v>193</v>
      </c>
      <c r="L222" s="61"/>
      <c r="M222" s="199" t="s">
        <v>21</v>
      </c>
      <c r="N222" s="200" t="s">
        <v>48</v>
      </c>
      <c r="O222" s="42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194</v>
      </c>
      <c r="AT222" s="24" t="s">
        <v>189</v>
      </c>
      <c r="AU222" s="24" t="s">
        <v>87</v>
      </c>
      <c r="AY222" s="24" t="s">
        <v>187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85</v>
      </c>
      <c r="BK222" s="203">
        <f>ROUND(I222*H222,2)</f>
        <v>0</v>
      </c>
      <c r="BL222" s="24" t="s">
        <v>194</v>
      </c>
      <c r="BM222" s="24" t="s">
        <v>1221</v>
      </c>
    </row>
    <row r="223" spans="2:65" s="1" customFormat="1" ht="38.25" customHeight="1">
      <c r="B223" s="41"/>
      <c r="C223" s="192" t="s">
        <v>716</v>
      </c>
      <c r="D223" s="192" t="s">
        <v>189</v>
      </c>
      <c r="E223" s="193" t="s">
        <v>359</v>
      </c>
      <c r="F223" s="194" t="s">
        <v>360</v>
      </c>
      <c r="G223" s="195" t="s">
        <v>304</v>
      </c>
      <c r="H223" s="196">
        <v>1298</v>
      </c>
      <c r="I223" s="197"/>
      <c r="J223" s="198">
        <f>ROUND(I223*H223,2)</f>
        <v>0</v>
      </c>
      <c r="K223" s="194" t="s">
        <v>193</v>
      </c>
      <c r="L223" s="61"/>
      <c r="M223" s="199" t="s">
        <v>21</v>
      </c>
      <c r="N223" s="200" t="s">
        <v>48</v>
      </c>
      <c r="O223" s="4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194</v>
      </c>
      <c r="AT223" s="24" t="s">
        <v>189</v>
      </c>
      <c r="AU223" s="24" t="s">
        <v>87</v>
      </c>
      <c r="AY223" s="24" t="s">
        <v>187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85</v>
      </c>
      <c r="BK223" s="203">
        <f>ROUND(I223*H223,2)</f>
        <v>0</v>
      </c>
      <c r="BL223" s="24" t="s">
        <v>194</v>
      </c>
      <c r="BM223" s="24" t="s">
        <v>1222</v>
      </c>
    </row>
    <row r="224" spans="2:65" s="10" customFormat="1" ht="29.85" customHeight="1">
      <c r="B224" s="176"/>
      <c r="C224" s="177"/>
      <c r="D224" s="178" t="s">
        <v>76</v>
      </c>
      <c r="E224" s="190" t="s">
        <v>917</v>
      </c>
      <c r="F224" s="190" t="s">
        <v>918</v>
      </c>
      <c r="G224" s="177"/>
      <c r="H224" s="177"/>
      <c r="I224" s="180"/>
      <c r="J224" s="191">
        <f>BK224</f>
        <v>0</v>
      </c>
      <c r="K224" s="177"/>
      <c r="L224" s="182"/>
      <c r="M224" s="183"/>
      <c r="N224" s="184"/>
      <c r="O224" s="184"/>
      <c r="P224" s="185">
        <f>SUM(P225:P228)</f>
        <v>0</v>
      </c>
      <c r="Q224" s="184"/>
      <c r="R224" s="185">
        <f>SUM(R225:R228)</f>
        <v>0</v>
      </c>
      <c r="S224" s="184"/>
      <c r="T224" s="186">
        <f>SUM(T225:T228)</f>
        <v>0</v>
      </c>
      <c r="AR224" s="187" t="s">
        <v>85</v>
      </c>
      <c r="AT224" s="188" t="s">
        <v>76</v>
      </c>
      <c r="AU224" s="188" t="s">
        <v>85</v>
      </c>
      <c r="AY224" s="187" t="s">
        <v>187</v>
      </c>
      <c r="BK224" s="189">
        <f>SUM(BK225:BK228)</f>
        <v>0</v>
      </c>
    </row>
    <row r="225" spans="2:65" s="1" customFormat="1" ht="25.5" customHeight="1">
      <c r="B225" s="41"/>
      <c r="C225" s="192" t="s">
        <v>720</v>
      </c>
      <c r="D225" s="192" t="s">
        <v>189</v>
      </c>
      <c r="E225" s="193" t="s">
        <v>920</v>
      </c>
      <c r="F225" s="194" t="s">
        <v>921</v>
      </c>
      <c r="G225" s="195" t="s">
        <v>304</v>
      </c>
      <c r="H225" s="196">
        <v>288.036</v>
      </c>
      <c r="I225" s="197"/>
      <c r="J225" s="198">
        <f>ROUND(I225*H225,2)</f>
        <v>0</v>
      </c>
      <c r="K225" s="194" t="s">
        <v>193</v>
      </c>
      <c r="L225" s="61"/>
      <c r="M225" s="199" t="s">
        <v>21</v>
      </c>
      <c r="N225" s="200" t="s">
        <v>48</v>
      </c>
      <c r="O225" s="42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194</v>
      </c>
      <c r="AT225" s="24" t="s">
        <v>189</v>
      </c>
      <c r="AU225" s="24" t="s">
        <v>87</v>
      </c>
      <c r="AY225" s="24" t="s">
        <v>187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85</v>
      </c>
      <c r="BK225" s="203">
        <f>ROUND(I225*H225,2)</f>
        <v>0</v>
      </c>
      <c r="BL225" s="24" t="s">
        <v>194</v>
      </c>
      <c r="BM225" s="24" t="s">
        <v>1223</v>
      </c>
    </row>
    <row r="226" spans="2:65" s="1" customFormat="1" ht="25.5" customHeight="1">
      <c r="B226" s="41"/>
      <c r="C226" s="192" t="s">
        <v>724</v>
      </c>
      <c r="D226" s="192" t="s">
        <v>189</v>
      </c>
      <c r="E226" s="193" t="s">
        <v>924</v>
      </c>
      <c r="F226" s="194" t="s">
        <v>925</v>
      </c>
      <c r="G226" s="195" t="s">
        <v>304</v>
      </c>
      <c r="H226" s="196">
        <v>288.036</v>
      </c>
      <c r="I226" s="197"/>
      <c r="J226" s="198">
        <f>ROUND(I226*H226,2)</f>
        <v>0</v>
      </c>
      <c r="K226" s="194" t="s">
        <v>193</v>
      </c>
      <c r="L226" s="61"/>
      <c r="M226" s="199" t="s">
        <v>21</v>
      </c>
      <c r="N226" s="200" t="s">
        <v>48</v>
      </c>
      <c r="O226" s="42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194</v>
      </c>
      <c r="AT226" s="24" t="s">
        <v>189</v>
      </c>
      <c r="AU226" s="24" t="s">
        <v>87</v>
      </c>
      <c r="AY226" s="24" t="s">
        <v>187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85</v>
      </c>
      <c r="BK226" s="203">
        <f>ROUND(I226*H226,2)</f>
        <v>0</v>
      </c>
      <c r="BL226" s="24" t="s">
        <v>194</v>
      </c>
      <c r="BM226" s="24" t="s">
        <v>1224</v>
      </c>
    </row>
    <row r="227" spans="2:65" s="1" customFormat="1" ht="25.5" customHeight="1">
      <c r="B227" s="41"/>
      <c r="C227" s="192" t="s">
        <v>728</v>
      </c>
      <c r="D227" s="192" t="s">
        <v>189</v>
      </c>
      <c r="E227" s="193" t="s">
        <v>928</v>
      </c>
      <c r="F227" s="194" t="s">
        <v>929</v>
      </c>
      <c r="G227" s="195" t="s">
        <v>304</v>
      </c>
      <c r="H227" s="196">
        <v>1440.18</v>
      </c>
      <c r="I227" s="197"/>
      <c r="J227" s="198">
        <f>ROUND(I227*H227,2)</f>
        <v>0</v>
      </c>
      <c r="K227" s="194" t="s">
        <v>193</v>
      </c>
      <c r="L227" s="61"/>
      <c r="M227" s="199" t="s">
        <v>21</v>
      </c>
      <c r="N227" s="200" t="s">
        <v>48</v>
      </c>
      <c r="O227" s="4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194</v>
      </c>
      <c r="AT227" s="24" t="s">
        <v>189</v>
      </c>
      <c r="AU227" s="24" t="s">
        <v>87</v>
      </c>
      <c r="AY227" s="24" t="s">
        <v>187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85</v>
      </c>
      <c r="BK227" s="203">
        <f>ROUND(I227*H227,2)</f>
        <v>0</v>
      </c>
      <c r="BL227" s="24" t="s">
        <v>194</v>
      </c>
      <c r="BM227" s="24" t="s">
        <v>1225</v>
      </c>
    </row>
    <row r="228" spans="2:65" s="11" customFormat="1" ht="13.5">
      <c r="B228" s="204"/>
      <c r="C228" s="205"/>
      <c r="D228" s="206" t="s">
        <v>223</v>
      </c>
      <c r="E228" s="207" t="s">
        <v>21</v>
      </c>
      <c r="F228" s="208" t="s">
        <v>1226</v>
      </c>
      <c r="G228" s="205"/>
      <c r="H228" s="209">
        <v>1440.18</v>
      </c>
      <c r="I228" s="210"/>
      <c r="J228" s="205"/>
      <c r="K228" s="205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223</v>
      </c>
      <c r="AU228" s="215" t="s">
        <v>87</v>
      </c>
      <c r="AV228" s="11" t="s">
        <v>87</v>
      </c>
      <c r="AW228" s="11" t="s">
        <v>40</v>
      </c>
      <c r="AX228" s="11" t="s">
        <v>85</v>
      </c>
      <c r="AY228" s="215" t="s">
        <v>187</v>
      </c>
    </row>
    <row r="229" spans="2:65" s="10" customFormat="1" ht="37.35" customHeight="1">
      <c r="B229" s="176"/>
      <c r="C229" s="177"/>
      <c r="D229" s="178" t="s">
        <v>76</v>
      </c>
      <c r="E229" s="179" t="s">
        <v>983</v>
      </c>
      <c r="F229" s="179" t="s">
        <v>984</v>
      </c>
      <c r="G229" s="177"/>
      <c r="H229" s="177"/>
      <c r="I229" s="180"/>
      <c r="J229" s="181">
        <f>BK229</f>
        <v>0</v>
      </c>
      <c r="K229" s="177"/>
      <c r="L229" s="182"/>
      <c r="M229" s="183"/>
      <c r="N229" s="184"/>
      <c r="O229" s="184"/>
      <c r="P229" s="185">
        <f>P230</f>
        <v>0</v>
      </c>
      <c r="Q229" s="184"/>
      <c r="R229" s="185">
        <f>R230</f>
        <v>0</v>
      </c>
      <c r="S229" s="184"/>
      <c r="T229" s="186">
        <f>T230</f>
        <v>0</v>
      </c>
      <c r="AR229" s="187" t="s">
        <v>194</v>
      </c>
      <c r="AT229" s="188" t="s">
        <v>76</v>
      </c>
      <c r="AU229" s="188" t="s">
        <v>77</v>
      </c>
      <c r="AY229" s="187" t="s">
        <v>187</v>
      </c>
      <c r="BK229" s="189">
        <f>BK230</f>
        <v>0</v>
      </c>
    </row>
    <row r="230" spans="2:65" s="10" customFormat="1" ht="19.899999999999999" customHeight="1">
      <c r="B230" s="176"/>
      <c r="C230" s="177"/>
      <c r="D230" s="178" t="s">
        <v>76</v>
      </c>
      <c r="E230" s="190" t="s">
        <v>985</v>
      </c>
      <c r="F230" s="190" t="s">
        <v>986</v>
      </c>
      <c r="G230" s="177"/>
      <c r="H230" s="177"/>
      <c r="I230" s="180"/>
      <c r="J230" s="191">
        <f>BK230</f>
        <v>0</v>
      </c>
      <c r="K230" s="177"/>
      <c r="L230" s="182"/>
      <c r="M230" s="183"/>
      <c r="N230" s="184"/>
      <c r="O230" s="184"/>
      <c r="P230" s="185">
        <f>SUM(P231:P233)</f>
        <v>0</v>
      </c>
      <c r="Q230" s="184"/>
      <c r="R230" s="185">
        <f>SUM(R231:R233)</f>
        <v>0</v>
      </c>
      <c r="S230" s="184"/>
      <c r="T230" s="186">
        <f>SUM(T231:T233)</f>
        <v>0</v>
      </c>
      <c r="AR230" s="187" t="s">
        <v>194</v>
      </c>
      <c r="AT230" s="188" t="s">
        <v>76</v>
      </c>
      <c r="AU230" s="188" t="s">
        <v>85</v>
      </c>
      <c r="AY230" s="187" t="s">
        <v>187</v>
      </c>
      <c r="BK230" s="189">
        <f>SUM(BK231:BK233)</f>
        <v>0</v>
      </c>
    </row>
    <row r="231" spans="2:65" s="1" customFormat="1" ht="25.5" customHeight="1">
      <c r="B231" s="41"/>
      <c r="C231" s="192" t="s">
        <v>732</v>
      </c>
      <c r="D231" s="192" t="s">
        <v>189</v>
      </c>
      <c r="E231" s="193" t="s">
        <v>988</v>
      </c>
      <c r="F231" s="194" t="s">
        <v>1227</v>
      </c>
      <c r="G231" s="195" t="s">
        <v>192</v>
      </c>
      <c r="H231" s="196">
        <v>6</v>
      </c>
      <c r="I231" s="197"/>
      <c r="J231" s="198">
        <f>ROUND(I231*H231,2)</f>
        <v>0</v>
      </c>
      <c r="K231" s="194" t="s">
        <v>193</v>
      </c>
      <c r="L231" s="61"/>
      <c r="M231" s="199" t="s">
        <v>21</v>
      </c>
      <c r="N231" s="200" t="s">
        <v>48</v>
      </c>
      <c r="O231" s="42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4" t="s">
        <v>256</v>
      </c>
      <c r="AT231" s="24" t="s">
        <v>189</v>
      </c>
      <c r="AU231" s="24" t="s">
        <v>87</v>
      </c>
      <c r="AY231" s="24" t="s">
        <v>187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85</v>
      </c>
      <c r="BK231" s="203">
        <f>ROUND(I231*H231,2)</f>
        <v>0</v>
      </c>
      <c r="BL231" s="24" t="s">
        <v>256</v>
      </c>
      <c r="BM231" s="24" t="s">
        <v>1228</v>
      </c>
    </row>
    <row r="232" spans="2:65" s="1" customFormat="1" ht="16.5" customHeight="1">
      <c r="B232" s="41"/>
      <c r="C232" s="192" t="s">
        <v>736</v>
      </c>
      <c r="D232" s="192" t="s">
        <v>189</v>
      </c>
      <c r="E232" s="193" t="s">
        <v>997</v>
      </c>
      <c r="F232" s="194" t="s">
        <v>998</v>
      </c>
      <c r="G232" s="195" t="s">
        <v>192</v>
      </c>
      <c r="H232" s="196">
        <v>3</v>
      </c>
      <c r="I232" s="197"/>
      <c r="J232" s="198">
        <f>ROUND(I232*H232,2)</f>
        <v>0</v>
      </c>
      <c r="K232" s="194" t="s">
        <v>193</v>
      </c>
      <c r="L232" s="61"/>
      <c r="M232" s="199" t="s">
        <v>21</v>
      </c>
      <c r="N232" s="200" t="s">
        <v>48</v>
      </c>
      <c r="O232" s="42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256</v>
      </c>
      <c r="AT232" s="24" t="s">
        <v>189</v>
      </c>
      <c r="AU232" s="24" t="s">
        <v>87</v>
      </c>
      <c r="AY232" s="24" t="s">
        <v>187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85</v>
      </c>
      <c r="BK232" s="203">
        <f>ROUND(I232*H232,2)</f>
        <v>0</v>
      </c>
      <c r="BL232" s="24" t="s">
        <v>256</v>
      </c>
      <c r="BM232" s="24" t="s">
        <v>1229</v>
      </c>
    </row>
    <row r="233" spans="2:65" s="1" customFormat="1" ht="16.5" customHeight="1">
      <c r="B233" s="41"/>
      <c r="C233" s="192" t="s">
        <v>740</v>
      </c>
      <c r="D233" s="192" t="s">
        <v>189</v>
      </c>
      <c r="E233" s="193" t="s">
        <v>1001</v>
      </c>
      <c r="F233" s="194" t="s">
        <v>1230</v>
      </c>
      <c r="G233" s="195" t="s">
        <v>192</v>
      </c>
      <c r="H233" s="196">
        <v>6</v>
      </c>
      <c r="I233" s="197"/>
      <c r="J233" s="198">
        <f>ROUND(I233*H233,2)</f>
        <v>0</v>
      </c>
      <c r="K233" s="194" t="s">
        <v>193</v>
      </c>
      <c r="L233" s="61"/>
      <c r="M233" s="199" t="s">
        <v>21</v>
      </c>
      <c r="N233" s="200" t="s">
        <v>48</v>
      </c>
      <c r="O233" s="42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256</v>
      </c>
      <c r="AT233" s="24" t="s">
        <v>189</v>
      </c>
      <c r="AU233" s="24" t="s">
        <v>87</v>
      </c>
      <c r="AY233" s="24" t="s">
        <v>187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85</v>
      </c>
      <c r="BK233" s="203">
        <f>ROUND(I233*H233,2)</f>
        <v>0</v>
      </c>
      <c r="BL233" s="24" t="s">
        <v>256</v>
      </c>
      <c r="BM233" s="24" t="s">
        <v>1231</v>
      </c>
    </row>
    <row r="234" spans="2:65" s="10" customFormat="1" ht="37.35" customHeight="1">
      <c r="B234" s="176"/>
      <c r="C234" s="177"/>
      <c r="D234" s="178" t="s">
        <v>76</v>
      </c>
      <c r="E234" s="179" t="s">
        <v>1004</v>
      </c>
      <c r="F234" s="179" t="s">
        <v>1005</v>
      </c>
      <c r="G234" s="177"/>
      <c r="H234" s="177"/>
      <c r="I234" s="180"/>
      <c r="J234" s="181">
        <f>BK234</f>
        <v>0</v>
      </c>
      <c r="K234" s="177"/>
      <c r="L234" s="182"/>
      <c r="M234" s="183"/>
      <c r="N234" s="184"/>
      <c r="O234" s="184"/>
      <c r="P234" s="185">
        <f>SUM(P235:P238)</f>
        <v>0</v>
      </c>
      <c r="Q234" s="184"/>
      <c r="R234" s="185">
        <f>SUM(R235:R238)</f>
        <v>0</v>
      </c>
      <c r="S234" s="184"/>
      <c r="T234" s="186">
        <f>SUM(T235:T238)</f>
        <v>0</v>
      </c>
      <c r="AR234" s="187" t="s">
        <v>194</v>
      </c>
      <c r="AT234" s="188" t="s">
        <v>76</v>
      </c>
      <c r="AU234" s="188" t="s">
        <v>77</v>
      </c>
      <c r="AY234" s="187" t="s">
        <v>187</v>
      </c>
      <c r="BK234" s="189">
        <f>SUM(BK235:BK238)</f>
        <v>0</v>
      </c>
    </row>
    <row r="235" spans="2:65" s="1" customFormat="1" ht="25.5" customHeight="1">
      <c r="B235" s="41"/>
      <c r="C235" s="192" t="s">
        <v>744</v>
      </c>
      <c r="D235" s="192" t="s">
        <v>189</v>
      </c>
      <c r="E235" s="193" t="s">
        <v>1232</v>
      </c>
      <c r="F235" s="194" t="s">
        <v>1008</v>
      </c>
      <c r="G235" s="195" t="s">
        <v>192</v>
      </c>
      <c r="H235" s="196">
        <v>5</v>
      </c>
      <c r="I235" s="197"/>
      <c r="J235" s="198">
        <f>ROUND(I235*H235,2)</f>
        <v>0</v>
      </c>
      <c r="K235" s="194" t="s">
        <v>193</v>
      </c>
      <c r="L235" s="61"/>
      <c r="M235" s="199" t="s">
        <v>21</v>
      </c>
      <c r="N235" s="200" t="s">
        <v>48</v>
      </c>
      <c r="O235" s="42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1009</v>
      </c>
      <c r="AT235" s="24" t="s">
        <v>189</v>
      </c>
      <c r="AU235" s="24" t="s">
        <v>85</v>
      </c>
      <c r="AY235" s="24" t="s">
        <v>187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85</v>
      </c>
      <c r="BK235" s="203">
        <f>ROUND(I235*H235,2)</f>
        <v>0</v>
      </c>
      <c r="BL235" s="24" t="s">
        <v>1009</v>
      </c>
      <c r="BM235" s="24" t="s">
        <v>1233</v>
      </c>
    </row>
    <row r="236" spans="2:65" s="1" customFormat="1" ht="16.5" customHeight="1">
      <c r="B236" s="41"/>
      <c r="C236" s="192" t="s">
        <v>748</v>
      </c>
      <c r="D236" s="192" t="s">
        <v>189</v>
      </c>
      <c r="E236" s="193" t="s">
        <v>1012</v>
      </c>
      <c r="F236" s="194" t="s">
        <v>1013</v>
      </c>
      <c r="G236" s="195" t="s">
        <v>1014</v>
      </c>
      <c r="H236" s="196">
        <v>1</v>
      </c>
      <c r="I236" s="197"/>
      <c r="J236" s="198">
        <f>ROUND(I236*H236,2)</f>
        <v>0</v>
      </c>
      <c r="K236" s="194" t="s">
        <v>193</v>
      </c>
      <c r="L236" s="61"/>
      <c r="M236" s="199" t="s">
        <v>21</v>
      </c>
      <c r="N236" s="200" t="s">
        <v>48</v>
      </c>
      <c r="O236" s="42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1009</v>
      </c>
      <c r="AT236" s="24" t="s">
        <v>189</v>
      </c>
      <c r="AU236" s="24" t="s">
        <v>85</v>
      </c>
      <c r="AY236" s="24" t="s">
        <v>187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85</v>
      </c>
      <c r="BK236" s="203">
        <f>ROUND(I236*H236,2)</f>
        <v>0</v>
      </c>
      <c r="BL236" s="24" t="s">
        <v>1009</v>
      </c>
      <c r="BM236" s="24" t="s">
        <v>1234</v>
      </c>
    </row>
    <row r="237" spans="2:65" s="1" customFormat="1" ht="16.5" customHeight="1">
      <c r="B237" s="41"/>
      <c r="C237" s="192" t="s">
        <v>752</v>
      </c>
      <c r="D237" s="192" t="s">
        <v>189</v>
      </c>
      <c r="E237" s="193" t="s">
        <v>1017</v>
      </c>
      <c r="F237" s="194" t="s">
        <v>1018</v>
      </c>
      <c r="G237" s="195" t="s">
        <v>1014</v>
      </c>
      <c r="H237" s="196">
        <v>1</v>
      </c>
      <c r="I237" s="197"/>
      <c r="J237" s="198">
        <f>ROUND(I237*H237,2)</f>
        <v>0</v>
      </c>
      <c r="K237" s="194" t="s">
        <v>193</v>
      </c>
      <c r="L237" s="61"/>
      <c r="M237" s="199" t="s">
        <v>21</v>
      </c>
      <c r="N237" s="200" t="s">
        <v>48</v>
      </c>
      <c r="O237" s="42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1009</v>
      </c>
      <c r="AT237" s="24" t="s">
        <v>189</v>
      </c>
      <c r="AU237" s="24" t="s">
        <v>85</v>
      </c>
      <c r="AY237" s="24" t="s">
        <v>187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85</v>
      </c>
      <c r="BK237" s="203">
        <f>ROUND(I237*H237,2)</f>
        <v>0</v>
      </c>
      <c r="BL237" s="24" t="s">
        <v>1009</v>
      </c>
      <c r="BM237" s="24" t="s">
        <v>1235</v>
      </c>
    </row>
    <row r="238" spans="2:65" s="1" customFormat="1" ht="25.5" customHeight="1">
      <c r="B238" s="41"/>
      <c r="C238" s="192" t="s">
        <v>757</v>
      </c>
      <c r="D238" s="192" t="s">
        <v>189</v>
      </c>
      <c r="E238" s="193" t="s">
        <v>1021</v>
      </c>
      <c r="F238" s="194" t="s">
        <v>1022</v>
      </c>
      <c r="G238" s="195" t="s">
        <v>1014</v>
      </c>
      <c r="H238" s="196">
        <v>1</v>
      </c>
      <c r="I238" s="197"/>
      <c r="J238" s="198">
        <f>ROUND(I238*H238,2)</f>
        <v>0</v>
      </c>
      <c r="K238" s="194" t="s">
        <v>193</v>
      </c>
      <c r="L238" s="61"/>
      <c r="M238" s="199" t="s">
        <v>21</v>
      </c>
      <c r="N238" s="216" t="s">
        <v>48</v>
      </c>
      <c r="O238" s="217"/>
      <c r="P238" s="218">
        <f>O238*H238</f>
        <v>0</v>
      </c>
      <c r="Q238" s="218">
        <v>0</v>
      </c>
      <c r="R238" s="218">
        <f>Q238*H238</f>
        <v>0</v>
      </c>
      <c r="S238" s="218">
        <v>0</v>
      </c>
      <c r="T238" s="219">
        <f>S238*H238</f>
        <v>0</v>
      </c>
      <c r="AR238" s="24" t="s">
        <v>1009</v>
      </c>
      <c r="AT238" s="24" t="s">
        <v>189</v>
      </c>
      <c r="AU238" s="24" t="s">
        <v>85</v>
      </c>
      <c r="AY238" s="24" t="s">
        <v>187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85</v>
      </c>
      <c r="BK238" s="203">
        <f>ROUND(I238*H238,2)</f>
        <v>0</v>
      </c>
      <c r="BL238" s="24" t="s">
        <v>1009</v>
      </c>
      <c r="BM238" s="24" t="s">
        <v>1236</v>
      </c>
    </row>
    <row r="239" spans="2:65" s="1" customFormat="1" ht="6.95" customHeight="1">
      <c r="B239" s="56"/>
      <c r="C239" s="57"/>
      <c r="D239" s="57"/>
      <c r="E239" s="57"/>
      <c r="F239" s="57"/>
      <c r="G239" s="57"/>
      <c r="H239" s="57"/>
      <c r="I239" s="139"/>
      <c r="J239" s="57"/>
      <c r="K239" s="57"/>
      <c r="L239" s="61"/>
    </row>
  </sheetData>
  <sheetProtection algorithmName="SHA-512" hashValue="Z3lIC5jewC/v+MjV0NX2eVZsz8dMOiCQeLF4VqAgOUlln92q7HikiM4vwHkw+RG/9ile4pETso0gpgoXlFGzVQ==" saltValue="zu/4UMu7Y0qngyzCCa3OvNNLCJsxqessT8UXjyWSg+I7t0+fdsgp2dmuyr9V+tx54nh+CS69uISAja32QDoPRA==" spinCount="100000" sheet="1" objects="1" scenarios="1" formatColumns="0" formatRows="0" autoFilter="0"/>
  <autoFilter ref="C88:K238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96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1237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ROUND(SUM(BE88:BE149), 2)</f>
        <v>0</v>
      </c>
      <c r="G30" s="42"/>
      <c r="H30" s="42"/>
      <c r="I30" s="131">
        <v>0.21</v>
      </c>
      <c r="J30" s="130">
        <f>ROUND(ROUND((SUM(BE88:BE149)),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ROUND(SUM(BF88:BF149), 2)</f>
        <v>0</v>
      </c>
      <c r="G31" s="42"/>
      <c r="H31" s="42"/>
      <c r="I31" s="131">
        <v>0.15</v>
      </c>
      <c r="J31" s="130">
        <f>ROUND(ROUND((SUM(BF88:BF149)),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ROUND(SUM(BG88:BG149),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ROUND(SUM(BH88:BH149),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ROUND(SUM(BI88:BI149),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___201 - Opěrná zeď (Správa služeb hl. m. Prahy)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J88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164</v>
      </c>
      <c r="E57" s="152"/>
      <c r="F57" s="152"/>
      <c r="G57" s="152"/>
      <c r="H57" s="152"/>
      <c r="I57" s="153"/>
      <c r="J57" s="154">
        <f>J89</f>
        <v>0</v>
      </c>
      <c r="K57" s="155"/>
    </row>
    <row r="58" spans="2:47" s="8" customFormat="1" ht="19.899999999999999" customHeight="1">
      <c r="B58" s="156"/>
      <c r="C58" s="157"/>
      <c r="D58" s="158" t="s">
        <v>165</v>
      </c>
      <c r="E58" s="159"/>
      <c r="F58" s="159"/>
      <c r="G58" s="159"/>
      <c r="H58" s="159"/>
      <c r="I58" s="160"/>
      <c r="J58" s="161">
        <f>J90</f>
        <v>0</v>
      </c>
      <c r="K58" s="162"/>
    </row>
    <row r="59" spans="2:47" s="8" customFormat="1" ht="19.899999999999999" customHeight="1">
      <c r="B59" s="156"/>
      <c r="C59" s="157"/>
      <c r="D59" s="158" t="s">
        <v>1238</v>
      </c>
      <c r="E59" s="159"/>
      <c r="F59" s="159"/>
      <c r="G59" s="159"/>
      <c r="H59" s="159"/>
      <c r="I59" s="160"/>
      <c r="J59" s="161">
        <f>J102</f>
        <v>0</v>
      </c>
      <c r="K59" s="162"/>
    </row>
    <row r="60" spans="2:47" s="8" customFormat="1" ht="19.899999999999999" customHeight="1">
      <c r="B60" s="156"/>
      <c r="C60" s="157"/>
      <c r="D60" s="158" t="s">
        <v>377</v>
      </c>
      <c r="E60" s="159"/>
      <c r="F60" s="159"/>
      <c r="G60" s="159"/>
      <c r="H60" s="159"/>
      <c r="I60" s="160"/>
      <c r="J60" s="161">
        <f>J107</f>
        <v>0</v>
      </c>
      <c r="K60" s="162"/>
    </row>
    <row r="61" spans="2:47" s="8" customFormat="1" ht="19.899999999999999" customHeight="1">
      <c r="B61" s="156"/>
      <c r="C61" s="157"/>
      <c r="D61" s="158" t="s">
        <v>1239</v>
      </c>
      <c r="E61" s="159"/>
      <c r="F61" s="159"/>
      <c r="G61" s="159"/>
      <c r="H61" s="159"/>
      <c r="I61" s="160"/>
      <c r="J61" s="161">
        <f>J119</f>
        <v>0</v>
      </c>
      <c r="K61" s="162"/>
    </row>
    <row r="62" spans="2:47" s="8" customFormat="1" ht="19.899999999999999" customHeight="1">
      <c r="B62" s="156"/>
      <c r="C62" s="157"/>
      <c r="D62" s="158" t="s">
        <v>167</v>
      </c>
      <c r="E62" s="159"/>
      <c r="F62" s="159"/>
      <c r="G62" s="159"/>
      <c r="H62" s="159"/>
      <c r="I62" s="160"/>
      <c r="J62" s="161">
        <f>J123</f>
        <v>0</v>
      </c>
      <c r="K62" s="162"/>
    </row>
    <row r="63" spans="2:47" s="8" customFormat="1" ht="19.899999999999999" customHeight="1">
      <c r="B63" s="156"/>
      <c r="C63" s="157"/>
      <c r="D63" s="158" t="s">
        <v>386</v>
      </c>
      <c r="E63" s="159"/>
      <c r="F63" s="159"/>
      <c r="G63" s="159"/>
      <c r="H63" s="159"/>
      <c r="I63" s="160"/>
      <c r="J63" s="161">
        <f>J128</f>
        <v>0</v>
      </c>
      <c r="K63" s="162"/>
    </row>
    <row r="64" spans="2:47" s="7" customFormat="1" ht="24.95" customHeight="1">
      <c r="B64" s="149"/>
      <c r="C64" s="150"/>
      <c r="D64" s="151" t="s">
        <v>169</v>
      </c>
      <c r="E64" s="152"/>
      <c r="F64" s="152"/>
      <c r="G64" s="152"/>
      <c r="H64" s="152"/>
      <c r="I64" s="153"/>
      <c r="J64" s="154">
        <f>J133</f>
        <v>0</v>
      </c>
      <c r="K64" s="155"/>
    </row>
    <row r="65" spans="2:12" s="8" customFormat="1" ht="19.899999999999999" customHeight="1">
      <c r="B65" s="156"/>
      <c r="C65" s="157"/>
      <c r="D65" s="158" t="s">
        <v>1240</v>
      </c>
      <c r="E65" s="159"/>
      <c r="F65" s="159"/>
      <c r="G65" s="159"/>
      <c r="H65" s="159"/>
      <c r="I65" s="160"/>
      <c r="J65" s="161">
        <f>J134</f>
        <v>0</v>
      </c>
      <c r="K65" s="162"/>
    </row>
    <row r="66" spans="2:12" s="7" customFormat="1" ht="24.95" customHeight="1">
      <c r="B66" s="149"/>
      <c r="C66" s="150"/>
      <c r="D66" s="151" t="s">
        <v>389</v>
      </c>
      <c r="E66" s="152"/>
      <c r="F66" s="152"/>
      <c r="G66" s="152"/>
      <c r="H66" s="152"/>
      <c r="I66" s="153"/>
      <c r="J66" s="154">
        <f>J141</f>
        <v>0</v>
      </c>
      <c r="K66" s="155"/>
    </row>
    <row r="67" spans="2:12" s="8" customFormat="1" ht="19.899999999999999" customHeight="1">
      <c r="B67" s="156"/>
      <c r="C67" s="157"/>
      <c r="D67" s="158" t="s">
        <v>390</v>
      </c>
      <c r="E67" s="159"/>
      <c r="F67" s="159"/>
      <c r="G67" s="159"/>
      <c r="H67" s="159"/>
      <c r="I67" s="160"/>
      <c r="J67" s="161">
        <f>J142</f>
        <v>0</v>
      </c>
      <c r="K67" s="162"/>
    </row>
    <row r="68" spans="2:12" s="7" customFormat="1" ht="24.95" customHeight="1">
      <c r="B68" s="149"/>
      <c r="C68" s="150"/>
      <c r="D68" s="151" t="s">
        <v>391</v>
      </c>
      <c r="E68" s="152"/>
      <c r="F68" s="152"/>
      <c r="G68" s="152"/>
      <c r="H68" s="152"/>
      <c r="I68" s="153"/>
      <c r="J68" s="154">
        <f>J145</f>
        <v>0</v>
      </c>
      <c r="K68" s="155"/>
    </row>
    <row r="69" spans="2:12" s="1" customFormat="1" ht="21.75" customHeight="1">
      <c r="B69" s="41"/>
      <c r="C69" s="42"/>
      <c r="D69" s="42"/>
      <c r="E69" s="42"/>
      <c r="F69" s="42"/>
      <c r="G69" s="42"/>
      <c r="H69" s="42"/>
      <c r="I69" s="118"/>
      <c r="J69" s="42"/>
      <c r="K69" s="45"/>
    </row>
    <row r="70" spans="2:12" s="1" customFormat="1" ht="6.95" customHeight="1">
      <c r="B70" s="56"/>
      <c r="C70" s="57"/>
      <c r="D70" s="57"/>
      <c r="E70" s="57"/>
      <c r="F70" s="57"/>
      <c r="G70" s="57"/>
      <c r="H70" s="57"/>
      <c r="I70" s="139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42"/>
      <c r="J74" s="60"/>
      <c r="K74" s="60"/>
      <c r="L74" s="61"/>
    </row>
    <row r="75" spans="2:12" s="1" customFormat="1" ht="36.950000000000003" customHeight="1">
      <c r="B75" s="41"/>
      <c r="C75" s="62" t="s">
        <v>171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4.45" customHeight="1">
      <c r="B77" s="41"/>
      <c r="C77" s="65" t="s">
        <v>18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6.5" customHeight="1">
      <c r="B78" s="41"/>
      <c r="C78" s="63"/>
      <c r="D78" s="63"/>
      <c r="E78" s="387" t="str">
        <f>E7</f>
        <v>Sdružené parkoviště Jankovcova, Praha 7</v>
      </c>
      <c r="F78" s="388"/>
      <c r="G78" s="388"/>
      <c r="H78" s="388"/>
      <c r="I78" s="163"/>
      <c r="J78" s="63"/>
      <c r="K78" s="63"/>
      <c r="L78" s="61"/>
    </row>
    <row r="79" spans="2:12" s="1" customFormat="1" ht="14.45" customHeight="1">
      <c r="B79" s="41"/>
      <c r="C79" s="65" t="s">
        <v>157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7.25" customHeight="1">
      <c r="B80" s="41"/>
      <c r="C80" s="63"/>
      <c r="D80" s="63"/>
      <c r="E80" s="362" t="str">
        <f>E9</f>
        <v>___201 - Opěrná zeď (Správa služeb hl. m. Prahy)</v>
      </c>
      <c r="F80" s="389"/>
      <c r="G80" s="389"/>
      <c r="H80" s="389"/>
      <c r="I80" s="163"/>
      <c r="J80" s="63"/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 ht="18" customHeight="1">
      <c r="B82" s="41"/>
      <c r="C82" s="65" t="s">
        <v>24</v>
      </c>
      <c r="D82" s="63"/>
      <c r="E82" s="63"/>
      <c r="F82" s="164" t="str">
        <f>F12</f>
        <v>Praha 7</v>
      </c>
      <c r="G82" s="63"/>
      <c r="H82" s="63"/>
      <c r="I82" s="165" t="s">
        <v>26</v>
      </c>
      <c r="J82" s="73" t="str">
        <f>IF(J12="","",J12)</f>
        <v>19. 3. 2018</v>
      </c>
      <c r="K82" s="63"/>
      <c r="L82" s="61"/>
    </row>
    <row r="83" spans="2:65" s="1" customFormat="1" ht="6.9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1" customFormat="1">
      <c r="B84" s="41"/>
      <c r="C84" s="65" t="s">
        <v>28</v>
      </c>
      <c r="D84" s="63"/>
      <c r="E84" s="63"/>
      <c r="F84" s="164" t="str">
        <f>E15</f>
        <v>Technická správa komunikací hl. m. Prahy, a.s.</v>
      </c>
      <c r="G84" s="63"/>
      <c r="H84" s="63"/>
      <c r="I84" s="165" t="s">
        <v>36</v>
      </c>
      <c r="J84" s="164" t="str">
        <f>E21</f>
        <v>Sinpps s.r.o.</v>
      </c>
      <c r="K84" s="63"/>
      <c r="L84" s="61"/>
    </row>
    <row r="85" spans="2:65" s="1" customFormat="1" ht="14.45" customHeight="1">
      <c r="B85" s="41"/>
      <c r="C85" s="65" t="s">
        <v>34</v>
      </c>
      <c r="D85" s="63"/>
      <c r="E85" s="63"/>
      <c r="F85" s="164" t="str">
        <f>IF(E18="","",E18)</f>
        <v/>
      </c>
      <c r="G85" s="63"/>
      <c r="H85" s="63"/>
      <c r="I85" s="163"/>
      <c r="J85" s="63"/>
      <c r="K85" s="63"/>
      <c r="L85" s="61"/>
    </row>
    <row r="86" spans="2:65" s="1" customFormat="1" ht="10.35" customHeight="1">
      <c r="B86" s="41"/>
      <c r="C86" s="63"/>
      <c r="D86" s="63"/>
      <c r="E86" s="63"/>
      <c r="F86" s="63"/>
      <c r="G86" s="63"/>
      <c r="H86" s="63"/>
      <c r="I86" s="163"/>
      <c r="J86" s="63"/>
      <c r="K86" s="63"/>
      <c r="L86" s="61"/>
    </row>
    <row r="87" spans="2:65" s="9" customFormat="1" ht="29.25" customHeight="1">
      <c r="B87" s="166"/>
      <c r="C87" s="167" t="s">
        <v>172</v>
      </c>
      <c r="D87" s="168" t="s">
        <v>62</v>
      </c>
      <c r="E87" s="168" t="s">
        <v>58</v>
      </c>
      <c r="F87" s="168" t="s">
        <v>173</v>
      </c>
      <c r="G87" s="168" t="s">
        <v>174</v>
      </c>
      <c r="H87" s="168" t="s">
        <v>175</v>
      </c>
      <c r="I87" s="169" t="s">
        <v>176</v>
      </c>
      <c r="J87" s="168" t="s">
        <v>161</v>
      </c>
      <c r="K87" s="170" t="s">
        <v>177</v>
      </c>
      <c r="L87" s="171"/>
      <c r="M87" s="81" t="s">
        <v>178</v>
      </c>
      <c r="N87" s="82" t="s">
        <v>47</v>
      </c>
      <c r="O87" s="82" t="s">
        <v>179</v>
      </c>
      <c r="P87" s="82" t="s">
        <v>180</v>
      </c>
      <c r="Q87" s="82" t="s">
        <v>181</v>
      </c>
      <c r="R87" s="82" t="s">
        <v>182</v>
      </c>
      <c r="S87" s="82" t="s">
        <v>183</v>
      </c>
      <c r="T87" s="83" t="s">
        <v>184</v>
      </c>
    </row>
    <row r="88" spans="2:65" s="1" customFormat="1" ht="29.25" customHeight="1">
      <c r="B88" s="41"/>
      <c r="C88" s="87" t="s">
        <v>162</v>
      </c>
      <c r="D88" s="63"/>
      <c r="E88" s="63"/>
      <c r="F88" s="63"/>
      <c r="G88" s="63"/>
      <c r="H88" s="63"/>
      <c r="I88" s="163"/>
      <c r="J88" s="172">
        <f>BK88</f>
        <v>0</v>
      </c>
      <c r="K88" s="63"/>
      <c r="L88" s="61"/>
      <c r="M88" s="84"/>
      <c r="N88" s="85"/>
      <c r="O88" s="85"/>
      <c r="P88" s="173">
        <f>P89+P133+P141+P145</f>
        <v>0</v>
      </c>
      <c r="Q88" s="85"/>
      <c r="R88" s="173">
        <f>R89+R133+R141+R145</f>
        <v>238.78409250000004</v>
      </c>
      <c r="S88" s="85"/>
      <c r="T88" s="174">
        <f>T89+T133+T141+T145</f>
        <v>0</v>
      </c>
      <c r="AT88" s="24" t="s">
        <v>76</v>
      </c>
      <c r="AU88" s="24" t="s">
        <v>163</v>
      </c>
      <c r="BK88" s="175">
        <f>BK89+BK133+BK141+BK145</f>
        <v>0</v>
      </c>
    </row>
    <row r="89" spans="2:65" s="10" customFormat="1" ht="37.35" customHeight="1">
      <c r="B89" s="176"/>
      <c r="C89" s="177"/>
      <c r="D89" s="178" t="s">
        <v>76</v>
      </c>
      <c r="E89" s="179" t="s">
        <v>185</v>
      </c>
      <c r="F89" s="179" t="s">
        <v>186</v>
      </c>
      <c r="G89" s="177"/>
      <c r="H89" s="177"/>
      <c r="I89" s="180"/>
      <c r="J89" s="181">
        <f>BK89</f>
        <v>0</v>
      </c>
      <c r="K89" s="177"/>
      <c r="L89" s="182"/>
      <c r="M89" s="183"/>
      <c r="N89" s="184"/>
      <c r="O89" s="184"/>
      <c r="P89" s="185">
        <f>P90+P102+P107+P119+P123+P128</f>
        <v>0</v>
      </c>
      <c r="Q89" s="184"/>
      <c r="R89" s="185">
        <f>R90+R102+R107+R119+R123+R128</f>
        <v>237.55979250000004</v>
      </c>
      <c r="S89" s="184"/>
      <c r="T89" s="186">
        <f>T90+T102+T107+T119+T123+T128</f>
        <v>0</v>
      </c>
      <c r="AR89" s="187" t="s">
        <v>85</v>
      </c>
      <c r="AT89" s="188" t="s">
        <v>76</v>
      </c>
      <c r="AU89" s="188" t="s">
        <v>77</v>
      </c>
      <c r="AY89" s="187" t="s">
        <v>187</v>
      </c>
      <c r="BK89" s="189">
        <f>BK90+BK102+BK107+BK119+BK123+BK128</f>
        <v>0</v>
      </c>
    </row>
    <row r="90" spans="2:65" s="10" customFormat="1" ht="19.899999999999999" customHeight="1">
      <c r="B90" s="176"/>
      <c r="C90" s="177"/>
      <c r="D90" s="178" t="s">
        <v>76</v>
      </c>
      <c r="E90" s="190" t="s">
        <v>85</v>
      </c>
      <c r="F90" s="190" t="s">
        <v>188</v>
      </c>
      <c r="G90" s="177"/>
      <c r="H90" s="177"/>
      <c r="I90" s="180"/>
      <c r="J90" s="191">
        <f>BK90</f>
        <v>0</v>
      </c>
      <c r="K90" s="177"/>
      <c r="L90" s="182"/>
      <c r="M90" s="183"/>
      <c r="N90" s="184"/>
      <c r="O90" s="184"/>
      <c r="P90" s="185">
        <f>SUM(P91:P101)</f>
        <v>0</v>
      </c>
      <c r="Q90" s="184"/>
      <c r="R90" s="185">
        <f>SUM(R91:R101)</f>
        <v>70</v>
      </c>
      <c r="S90" s="184"/>
      <c r="T90" s="186">
        <f>SUM(T91:T101)</f>
        <v>0</v>
      </c>
      <c r="AR90" s="187" t="s">
        <v>85</v>
      </c>
      <c r="AT90" s="188" t="s">
        <v>76</v>
      </c>
      <c r="AU90" s="188" t="s">
        <v>85</v>
      </c>
      <c r="AY90" s="187" t="s">
        <v>187</v>
      </c>
      <c r="BK90" s="189">
        <f>SUM(BK91:BK101)</f>
        <v>0</v>
      </c>
    </row>
    <row r="91" spans="2:65" s="1" customFormat="1" ht="25.5" customHeight="1">
      <c r="B91" s="41"/>
      <c r="C91" s="192" t="s">
        <v>85</v>
      </c>
      <c r="D91" s="192" t="s">
        <v>189</v>
      </c>
      <c r="E91" s="193" t="s">
        <v>1241</v>
      </c>
      <c r="F91" s="194" t="s">
        <v>1242</v>
      </c>
      <c r="G91" s="195" t="s">
        <v>233</v>
      </c>
      <c r="H91" s="196">
        <v>170</v>
      </c>
      <c r="I91" s="197"/>
      <c r="J91" s="198">
        <f>ROUND(I91*H91,2)</f>
        <v>0</v>
      </c>
      <c r="K91" s="194" t="s">
        <v>193</v>
      </c>
      <c r="L91" s="61"/>
      <c r="M91" s="199" t="s">
        <v>21</v>
      </c>
      <c r="N91" s="200" t="s">
        <v>48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194</v>
      </c>
      <c r="AT91" s="24" t="s">
        <v>189</v>
      </c>
      <c r="AU91" s="24" t="s">
        <v>87</v>
      </c>
      <c r="AY91" s="24" t="s">
        <v>187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85</v>
      </c>
      <c r="BK91" s="203">
        <f>ROUND(I91*H91,2)</f>
        <v>0</v>
      </c>
      <c r="BL91" s="24" t="s">
        <v>194</v>
      </c>
      <c r="BM91" s="24" t="s">
        <v>1243</v>
      </c>
    </row>
    <row r="92" spans="2:65" s="1" customFormat="1" ht="25.5" customHeight="1">
      <c r="B92" s="41"/>
      <c r="C92" s="192" t="s">
        <v>87</v>
      </c>
      <c r="D92" s="192" t="s">
        <v>189</v>
      </c>
      <c r="E92" s="193" t="s">
        <v>1244</v>
      </c>
      <c r="F92" s="194" t="s">
        <v>1245</v>
      </c>
      <c r="G92" s="195" t="s">
        <v>233</v>
      </c>
      <c r="H92" s="196">
        <v>170</v>
      </c>
      <c r="I92" s="197"/>
      <c r="J92" s="198">
        <f>ROUND(I92*H92,2)</f>
        <v>0</v>
      </c>
      <c r="K92" s="194" t="s">
        <v>193</v>
      </c>
      <c r="L92" s="61"/>
      <c r="M92" s="199" t="s">
        <v>21</v>
      </c>
      <c r="N92" s="200" t="s">
        <v>48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194</v>
      </c>
      <c r="AT92" s="24" t="s">
        <v>189</v>
      </c>
      <c r="AU92" s="24" t="s">
        <v>87</v>
      </c>
      <c r="AY92" s="24" t="s">
        <v>187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85</v>
      </c>
      <c r="BK92" s="203">
        <f>ROUND(I92*H92,2)</f>
        <v>0</v>
      </c>
      <c r="BL92" s="24" t="s">
        <v>194</v>
      </c>
      <c r="BM92" s="24" t="s">
        <v>1246</v>
      </c>
    </row>
    <row r="93" spans="2:65" s="1" customFormat="1" ht="25.5" customHeight="1">
      <c r="B93" s="41"/>
      <c r="C93" s="192" t="s">
        <v>199</v>
      </c>
      <c r="D93" s="192" t="s">
        <v>189</v>
      </c>
      <c r="E93" s="193" t="s">
        <v>1247</v>
      </c>
      <c r="F93" s="194" t="s">
        <v>1248</v>
      </c>
      <c r="G93" s="195" t="s">
        <v>233</v>
      </c>
      <c r="H93" s="196">
        <v>170</v>
      </c>
      <c r="I93" s="197"/>
      <c r="J93" s="198">
        <f>ROUND(I93*H93,2)</f>
        <v>0</v>
      </c>
      <c r="K93" s="194" t="s">
        <v>193</v>
      </c>
      <c r="L93" s="61"/>
      <c r="M93" s="199" t="s">
        <v>21</v>
      </c>
      <c r="N93" s="200" t="s">
        <v>48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194</v>
      </c>
      <c r="AT93" s="24" t="s">
        <v>189</v>
      </c>
      <c r="AU93" s="24" t="s">
        <v>87</v>
      </c>
      <c r="AY93" s="24" t="s">
        <v>187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85</v>
      </c>
      <c r="BK93" s="203">
        <f>ROUND(I93*H93,2)</f>
        <v>0</v>
      </c>
      <c r="BL93" s="24" t="s">
        <v>194</v>
      </c>
      <c r="BM93" s="24" t="s">
        <v>1249</v>
      </c>
    </row>
    <row r="94" spans="2:65" s="1" customFormat="1" ht="25.5" customHeight="1">
      <c r="B94" s="41"/>
      <c r="C94" s="192" t="s">
        <v>194</v>
      </c>
      <c r="D94" s="192" t="s">
        <v>189</v>
      </c>
      <c r="E94" s="193" t="s">
        <v>467</v>
      </c>
      <c r="F94" s="194" t="s">
        <v>1250</v>
      </c>
      <c r="G94" s="195" t="s">
        <v>233</v>
      </c>
      <c r="H94" s="196">
        <v>170</v>
      </c>
      <c r="I94" s="197"/>
      <c r="J94" s="198">
        <f>ROUND(I94*H94,2)</f>
        <v>0</v>
      </c>
      <c r="K94" s="194" t="s">
        <v>193</v>
      </c>
      <c r="L94" s="61"/>
      <c r="M94" s="199" t="s">
        <v>21</v>
      </c>
      <c r="N94" s="200" t="s">
        <v>48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194</v>
      </c>
      <c r="AT94" s="24" t="s">
        <v>189</v>
      </c>
      <c r="AU94" s="24" t="s">
        <v>87</v>
      </c>
      <c r="AY94" s="24" t="s">
        <v>187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85</v>
      </c>
      <c r="BK94" s="203">
        <f>ROUND(I94*H94,2)</f>
        <v>0</v>
      </c>
      <c r="BL94" s="24" t="s">
        <v>194</v>
      </c>
      <c r="BM94" s="24" t="s">
        <v>1251</v>
      </c>
    </row>
    <row r="95" spans="2:65" s="1" customFormat="1" ht="25.5" customHeight="1">
      <c r="B95" s="41"/>
      <c r="C95" s="192" t="s">
        <v>207</v>
      </c>
      <c r="D95" s="192" t="s">
        <v>189</v>
      </c>
      <c r="E95" s="193" t="s">
        <v>471</v>
      </c>
      <c r="F95" s="194" t="s">
        <v>1252</v>
      </c>
      <c r="G95" s="195" t="s">
        <v>233</v>
      </c>
      <c r="H95" s="196">
        <v>4930</v>
      </c>
      <c r="I95" s="197"/>
      <c r="J95" s="198">
        <f>ROUND(I95*H95,2)</f>
        <v>0</v>
      </c>
      <c r="K95" s="194" t="s">
        <v>193</v>
      </c>
      <c r="L95" s="61"/>
      <c r="M95" s="199" t="s">
        <v>21</v>
      </c>
      <c r="N95" s="200" t="s">
        <v>48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194</v>
      </c>
      <c r="AT95" s="24" t="s">
        <v>189</v>
      </c>
      <c r="AU95" s="24" t="s">
        <v>87</v>
      </c>
      <c r="AY95" s="24" t="s">
        <v>187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85</v>
      </c>
      <c r="BK95" s="203">
        <f>ROUND(I95*H95,2)</f>
        <v>0</v>
      </c>
      <c r="BL95" s="24" t="s">
        <v>194</v>
      </c>
      <c r="BM95" s="24" t="s">
        <v>1253</v>
      </c>
    </row>
    <row r="96" spans="2:65" s="11" customFormat="1" ht="13.5">
      <c r="B96" s="204"/>
      <c r="C96" s="205"/>
      <c r="D96" s="206" t="s">
        <v>223</v>
      </c>
      <c r="E96" s="207" t="s">
        <v>21</v>
      </c>
      <c r="F96" s="208" t="s">
        <v>1254</v>
      </c>
      <c r="G96" s="205"/>
      <c r="H96" s="209">
        <v>4930</v>
      </c>
      <c r="I96" s="210"/>
      <c r="J96" s="205"/>
      <c r="K96" s="205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223</v>
      </c>
      <c r="AU96" s="215" t="s">
        <v>87</v>
      </c>
      <c r="AV96" s="11" t="s">
        <v>87</v>
      </c>
      <c r="AW96" s="11" t="s">
        <v>40</v>
      </c>
      <c r="AX96" s="11" t="s">
        <v>85</v>
      </c>
      <c r="AY96" s="215" t="s">
        <v>187</v>
      </c>
    </row>
    <row r="97" spans="2:65" s="1" customFormat="1" ht="25.5" customHeight="1">
      <c r="B97" s="41"/>
      <c r="C97" s="192" t="s">
        <v>211</v>
      </c>
      <c r="D97" s="192" t="s">
        <v>189</v>
      </c>
      <c r="E97" s="193" t="s">
        <v>1255</v>
      </c>
      <c r="F97" s="194" t="s">
        <v>1256</v>
      </c>
      <c r="G97" s="195" t="s">
        <v>233</v>
      </c>
      <c r="H97" s="196">
        <v>35</v>
      </c>
      <c r="I97" s="197"/>
      <c r="J97" s="198">
        <f>ROUND(I97*H97,2)</f>
        <v>0</v>
      </c>
      <c r="K97" s="194" t="s">
        <v>193</v>
      </c>
      <c r="L97" s="61"/>
      <c r="M97" s="199" t="s">
        <v>21</v>
      </c>
      <c r="N97" s="200" t="s">
        <v>48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194</v>
      </c>
      <c r="AT97" s="24" t="s">
        <v>189</v>
      </c>
      <c r="AU97" s="24" t="s">
        <v>87</v>
      </c>
      <c r="AY97" s="24" t="s">
        <v>187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85</v>
      </c>
      <c r="BK97" s="203">
        <f>ROUND(I97*H97,2)</f>
        <v>0</v>
      </c>
      <c r="BL97" s="24" t="s">
        <v>194</v>
      </c>
      <c r="BM97" s="24" t="s">
        <v>1257</v>
      </c>
    </row>
    <row r="98" spans="2:65" s="1" customFormat="1" ht="25.5" customHeight="1">
      <c r="B98" s="41"/>
      <c r="C98" s="220" t="s">
        <v>215</v>
      </c>
      <c r="D98" s="220" t="s">
        <v>511</v>
      </c>
      <c r="E98" s="221" t="s">
        <v>1258</v>
      </c>
      <c r="F98" s="222" t="s">
        <v>1259</v>
      </c>
      <c r="G98" s="223" t="s">
        <v>304</v>
      </c>
      <c r="H98" s="224">
        <v>70</v>
      </c>
      <c r="I98" s="225"/>
      <c r="J98" s="226">
        <f>ROUND(I98*H98,2)</f>
        <v>0</v>
      </c>
      <c r="K98" s="222" t="s">
        <v>193</v>
      </c>
      <c r="L98" s="227"/>
      <c r="M98" s="228" t="s">
        <v>21</v>
      </c>
      <c r="N98" s="229" t="s">
        <v>48</v>
      </c>
      <c r="O98" s="42"/>
      <c r="P98" s="201">
        <f>O98*H98</f>
        <v>0</v>
      </c>
      <c r="Q98" s="201">
        <v>1</v>
      </c>
      <c r="R98" s="201">
        <f>Q98*H98</f>
        <v>70</v>
      </c>
      <c r="S98" s="201">
        <v>0</v>
      </c>
      <c r="T98" s="202">
        <f>S98*H98</f>
        <v>0</v>
      </c>
      <c r="AR98" s="24" t="s">
        <v>219</v>
      </c>
      <c r="AT98" s="24" t="s">
        <v>511</v>
      </c>
      <c r="AU98" s="24" t="s">
        <v>87</v>
      </c>
      <c r="AY98" s="24" t="s">
        <v>187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85</v>
      </c>
      <c r="BK98" s="203">
        <f>ROUND(I98*H98,2)</f>
        <v>0</v>
      </c>
      <c r="BL98" s="24" t="s">
        <v>194</v>
      </c>
      <c r="BM98" s="24" t="s">
        <v>1260</v>
      </c>
    </row>
    <row r="99" spans="2:65" s="11" customFormat="1" ht="13.5">
      <c r="B99" s="204"/>
      <c r="C99" s="205"/>
      <c r="D99" s="206" t="s">
        <v>223</v>
      </c>
      <c r="E99" s="207" t="s">
        <v>21</v>
      </c>
      <c r="F99" s="208" t="s">
        <v>1261</v>
      </c>
      <c r="G99" s="205"/>
      <c r="H99" s="209">
        <v>70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223</v>
      </c>
      <c r="AU99" s="215" t="s">
        <v>87</v>
      </c>
      <c r="AV99" s="11" t="s">
        <v>87</v>
      </c>
      <c r="AW99" s="11" t="s">
        <v>40</v>
      </c>
      <c r="AX99" s="11" t="s">
        <v>85</v>
      </c>
      <c r="AY99" s="215" t="s">
        <v>187</v>
      </c>
    </row>
    <row r="100" spans="2:65" s="1" customFormat="1" ht="38.25" customHeight="1">
      <c r="B100" s="41"/>
      <c r="C100" s="192" t="s">
        <v>219</v>
      </c>
      <c r="D100" s="192" t="s">
        <v>189</v>
      </c>
      <c r="E100" s="193" t="s">
        <v>354</v>
      </c>
      <c r="F100" s="194" t="s">
        <v>1262</v>
      </c>
      <c r="G100" s="195" t="s">
        <v>304</v>
      </c>
      <c r="H100" s="196">
        <v>272</v>
      </c>
      <c r="I100" s="197"/>
      <c r="J100" s="198">
        <f>ROUND(I100*H100,2)</f>
        <v>0</v>
      </c>
      <c r="K100" s="194" t="s">
        <v>193</v>
      </c>
      <c r="L100" s="61"/>
      <c r="M100" s="199" t="s">
        <v>21</v>
      </c>
      <c r="N100" s="200" t="s">
        <v>48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194</v>
      </c>
      <c r="AT100" s="24" t="s">
        <v>189</v>
      </c>
      <c r="AU100" s="24" t="s">
        <v>87</v>
      </c>
      <c r="AY100" s="24" t="s">
        <v>187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85</v>
      </c>
      <c r="BK100" s="203">
        <f>ROUND(I100*H100,2)</f>
        <v>0</v>
      </c>
      <c r="BL100" s="24" t="s">
        <v>194</v>
      </c>
      <c r="BM100" s="24" t="s">
        <v>1263</v>
      </c>
    </row>
    <row r="101" spans="2:65" s="11" customFormat="1" ht="13.5">
      <c r="B101" s="204"/>
      <c r="C101" s="205"/>
      <c r="D101" s="206" t="s">
        <v>223</v>
      </c>
      <c r="E101" s="207" t="s">
        <v>21</v>
      </c>
      <c r="F101" s="208" t="s">
        <v>1264</v>
      </c>
      <c r="G101" s="205"/>
      <c r="H101" s="209">
        <v>272</v>
      </c>
      <c r="I101" s="210"/>
      <c r="J101" s="205"/>
      <c r="K101" s="205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223</v>
      </c>
      <c r="AU101" s="215" t="s">
        <v>87</v>
      </c>
      <c r="AV101" s="11" t="s">
        <v>87</v>
      </c>
      <c r="AW101" s="11" t="s">
        <v>40</v>
      </c>
      <c r="AX101" s="11" t="s">
        <v>85</v>
      </c>
      <c r="AY101" s="215" t="s">
        <v>187</v>
      </c>
    </row>
    <row r="102" spans="2:65" s="10" customFormat="1" ht="29.85" customHeight="1">
      <c r="B102" s="176"/>
      <c r="C102" s="177"/>
      <c r="D102" s="178" t="s">
        <v>76</v>
      </c>
      <c r="E102" s="190" t="s">
        <v>87</v>
      </c>
      <c r="F102" s="190" t="s">
        <v>1265</v>
      </c>
      <c r="G102" s="177"/>
      <c r="H102" s="177"/>
      <c r="I102" s="180"/>
      <c r="J102" s="191">
        <f>BK102</f>
        <v>0</v>
      </c>
      <c r="K102" s="177"/>
      <c r="L102" s="182"/>
      <c r="M102" s="183"/>
      <c r="N102" s="184"/>
      <c r="O102" s="184"/>
      <c r="P102" s="185">
        <f>SUM(P103:P106)</f>
        <v>0</v>
      </c>
      <c r="Q102" s="184"/>
      <c r="R102" s="185">
        <f>SUM(R103:R106)</f>
        <v>20.840950000000003</v>
      </c>
      <c r="S102" s="184"/>
      <c r="T102" s="186">
        <f>SUM(T103:T106)</f>
        <v>0</v>
      </c>
      <c r="AR102" s="187" t="s">
        <v>85</v>
      </c>
      <c r="AT102" s="188" t="s">
        <v>76</v>
      </c>
      <c r="AU102" s="188" t="s">
        <v>85</v>
      </c>
      <c r="AY102" s="187" t="s">
        <v>187</v>
      </c>
      <c r="BK102" s="189">
        <f>SUM(BK103:BK106)</f>
        <v>0</v>
      </c>
    </row>
    <row r="103" spans="2:65" s="1" customFormat="1" ht="25.5" customHeight="1">
      <c r="B103" s="41"/>
      <c r="C103" s="192" t="s">
        <v>225</v>
      </c>
      <c r="D103" s="192" t="s">
        <v>189</v>
      </c>
      <c r="E103" s="193" t="s">
        <v>581</v>
      </c>
      <c r="F103" s="194" t="s">
        <v>1266</v>
      </c>
      <c r="G103" s="195" t="s">
        <v>233</v>
      </c>
      <c r="H103" s="196">
        <v>7</v>
      </c>
      <c r="I103" s="197"/>
      <c r="J103" s="198">
        <f>ROUND(I103*H103,2)</f>
        <v>0</v>
      </c>
      <c r="K103" s="194" t="s">
        <v>193</v>
      </c>
      <c r="L103" s="61"/>
      <c r="M103" s="199" t="s">
        <v>21</v>
      </c>
      <c r="N103" s="200" t="s">
        <v>48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194</v>
      </c>
      <c r="AT103" s="24" t="s">
        <v>189</v>
      </c>
      <c r="AU103" s="24" t="s">
        <v>87</v>
      </c>
      <c r="AY103" s="24" t="s">
        <v>187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85</v>
      </c>
      <c r="BK103" s="203">
        <f>ROUND(I103*H103,2)</f>
        <v>0</v>
      </c>
      <c r="BL103" s="24" t="s">
        <v>194</v>
      </c>
      <c r="BM103" s="24" t="s">
        <v>1267</v>
      </c>
    </row>
    <row r="104" spans="2:65" s="1" customFormat="1" ht="25.5" customHeight="1">
      <c r="B104" s="41"/>
      <c r="C104" s="192" t="s">
        <v>230</v>
      </c>
      <c r="D104" s="192" t="s">
        <v>189</v>
      </c>
      <c r="E104" s="193" t="s">
        <v>1268</v>
      </c>
      <c r="F104" s="194" t="s">
        <v>1269</v>
      </c>
      <c r="G104" s="195" t="s">
        <v>202</v>
      </c>
      <c r="H104" s="196">
        <v>125</v>
      </c>
      <c r="I104" s="197"/>
      <c r="J104" s="198">
        <f>ROUND(I104*H104,2)</f>
        <v>0</v>
      </c>
      <c r="K104" s="194" t="s">
        <v>193</v>
      </c>
      <c r="L104" s="61"/>
      <c r="M104" s="199" t="s">
        <v>21</v>
      </c>
      <c r="N104" s="200" t="s">
        <v>48</v>
      </c>
      <c r="O104" s="42"/>
      <c r="P104" s="201">
        <f>O104*H104</f>
        <v>0</v>
      </c>
      <c r="Q104" s="201">
        <v>3.1E-4</v>
      </c>
      <c r="R104" s="201">
        <f>Q104*H104</f>
        <v>3.875E-2</v>
      </c>
      <c r="S104" s="201">
        <v>0</v>
      </c>
      <c r="T104" s="202">
        <f>S104*H104</f>
        <v>0</v>
      </c>
      <c r="AR104" s="24" t="s">
        <v>194</v>
      </c>
      <c r="AT104" s="24" t="s">
        <v>189</v>
      </c>
      <c r="AU104" s="24" t="s">
        <v>87</v>
      </c>
      <c r="AY104" s="24" t="s">
        <v>187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85</v>
      </c>
      <c r="BK104" s="203">
        <f>ROUND(I104*H104,2)</f>
        <v>0</v>
      </c>
      <c r="BL104" s="24" t="s">
        <v>194</v>
      </c>
      <c r="BM104" s="24" t="s">
        <v>1270</v>
      </c>
    </row>
    <row r="105" spans="2:65" s="1" customFormat="1" ht="16.5" customHeight="1">
      <c r="B105" s="41"/>
      <c r="C105" s="220" t="s">
        <v>236</v>
      </c>
      <c r="D105" s="220" t="s">
        <v>511</v>
      </c>
      <c r="E105" s="221" t="s">
        <v>1271</v>
      </c>
      <c r="F105" s="222" t="s">
        <v>1272</v>
      </c>
      <c r="G105" s="223" t="s">
        <v>202</v>
      </c>
      <c r="H105" s="224">
        <v>125</v>
      </c>
      <c r="I105" s="225"/>
      <c r="J105" s="226">
        <f>ROUND(I105*H105,2)</f>
        <v>0</v>
      </c>
      <c r="K105" s="222" t="s">
        <v>193</v>
      </c>
      <c r="L105" s="227"/>
      <c r="M105" s="228" t="s">
        <v>21</v>
      </c>
      <c r="N105" s="229" t="s">
        <v>48</v>
      </c>
      <c r="O105" s="42"/>
      <c r="P105" s="201">
        <f>O105*H105</f>
        <v>0</v>
      </c>
      <c r="Q105" s="201">
        <v>4.0000000000000002E-4</v>
      </c>
      <c r="R105" s="201">
        <f>Q105*H105</f>
        <v>0.05</v>
      </c>
      <c r="S105" s="201">
        <v>0</v>
      </c>
      <c r="T105" s="202">
        <f>S105*H105</f>
        <v>0</v>
      </c>
      <c r="AR105" s="24" t="s">
        <v>219</v>
      </c>
      <c r="AT105" s="24" t="s">
        <v>511</v>
      </c>
      <c r="AU105" s="24" t="s">
        <v>87</v>
      </c>
      <c r="AY105" s="24" t="s">
        <v>187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85</v>
      </c>
      <c r="BK105" s="203">
        <f>ROUND(I105*H105,2)</f>
        <v>0</v>
      </c>
      <c r="BL105" s="24" t="s">
        <v>194</v>
      </c>
      <c r="BM105" s="24" t="s">
        <v>1273</v>
      </c>
    </row>
    <row r="106" spans="2:65" s="1" customFormat="1" ht="25.5" customHeight="1">
      <c r="B106" s="41"/>
      <c r="C106" s="192" t="s">
        <v>240</v>
      </c>
      <c r="D106" s="192" t="s">
        <v>189</v>
      </c>
      <c r="E106" s="193" t="s">
        <v>1274</v>
      </c>
      <c r="F106" s="194" t="s">
        <v>1275</v>
      </c>
      <c r="G106" s="195" t="s">
        <v>293</v>
      </c>
      <c r="H106" s="196">
        <v>90</v>
      </c>
      <c r="I106" s="197"/>
      <c r="J106" s="198">
        <f>ROUND(I106*H106,2)</f>
        <v>0</v>
      </c>
      <c r="K106" s="194" t="s">
        <v>193</v>
      </c>
      <c r="L106" s="61"/>
      <c r="M106" s="199" t="s">
        <v>21</v>
      </c>
      <c r="N106" s="200" t="s">
        <v>48</v>
      </c>
      <c r="O106" s="42"/>
      <c r="P106" s="201">
        <f>O106*H106</f>
        <v>0</v>
      </c>
      <c r="Q106" s="201">
        <v>0.23058000000000001</v>
      </c>
      <c r="R106" s="201">
        <f>Q106*H106</f>
        <v>20.752200000000002</v>
      </c>
      <c r="S106" s="201">
        <v>0</v>
      </c>
      <c r="T106" s="202">
        <f>S106*H106</f>
        <v>0</v>
      </c>
      <c r="AR106" s="24" t="s">
        <v>194</v>
      </c>
      <c r="AT106" s="24" t="s">
        <v>189</v>
      </c>
      <c r="AU106" s="24" t="s">
        <v>87</v>
      </c>
      <c r="AY106" s="24" t="s">
        <v>187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85</v>
      </c>
      <c r="BK106" s="203">
        <f>ROUND(I106*H106,2)</f>
        <v>0</v>
      </c>
      <c r="BL106" s="24" t="s">
        <v>194</v>
      </c>
      <c r="BM106" s="24" t="s">
        <v>1276</v>
      </c>
    </row>
    <row r="107" spans="2:65" s="10" customFormat="1" ht="29.85" customHeight="1">
      <c r="B107" s="176"/>
      <c r="C107" s="177"/>
      <c r="D107" s="178" t="s">
        <v>76</v>
      </c>
      <c r="E107" s="190" t="s">
        <v>199</v>
      </c>
      <c r="F107" s="190" t="s">
        <v>507</v>
      </c>
      <c r="G107" s="177"/>
      <c r="H107" s="177"/>
      <c r="I107" s="180"/>
      <c r="J107" s="191">
        <f>BK107</f>
        <v>0</v>
      </c>
      <c r="K107" s="177"/>
      <c r="L107" s="182"/>
      <c r="M107" s="183"/>
      <c r="N107" s="184"/>
      <c r="O107" s="184"/>
      <c r="P107" s="185">
        <f>SUM(P108:P118)</f>
        <v>0</v>
      </c>
      <c r="Q107" s="184"/>
      <c r="R107" s="185">
        <f>SUM(R108:R118)</f>
        <v>135.50114250000001</v>
      </c>
      <c r="S107" s="184"/>
      <c r="T107" s="186">
        <f>SUM(T108:T118)</f>
        <v>0</v>
      </c>
      <c r="AR107" s="187" t="s">
        <v>85</v>
      </c>
      <c r="AT107" s="188" t="s">
        <v>76</v>
      </c>
      <c r="AU107" s="188" t="s">
        <v>85</v>
      </c>
      <c r="AY107" s="187" t="s">
        <v>187</v>
      </c>
      <c r="BK107" s="189">
        <f>SUM(BK108:BK118)</f>
        <v>0</v>
      </c>
    </row>
    <row r="108" spans="2:65" s="1" customFormat="1" ht="25.5" customHeight="1">
      <c r="B108" s="41"/>
      <c r="C108" s="192" t="s">
        <v>244</v>
      </c>
      <c r="D108" s="192" t="s">
        <v>189</v>
      </c>
      <c r="E108" s="193" t="s">
        <v>1277</v>
      </c>
      <c r="F108" s="194" t="s">
        <v>1278</v>
      </c>
      <c r="G108" s="195" t="s">
        <v>202</v>
      </c>
      <c r="H108" s="196">
        <v>110</v>
      </c>
      <c r="I108" s="197"/>
      <c r="J108" s="198">
        <f t="shared" ref="J108:J118" si="0">ROUND(I108*H108,2)</f>
        <v>0</v>
      </c>
      <c r="K108" s="194" t="s">
        <v>193</v>
      </c>
      <c r="L108" s="61"/>
      <c r="M108" s="199" t="s">
        <v>21</v>
      </c>
      <c r="N108" s="200" t="s">
        <v>48</v>
      </c>
      <c r="O108" s="42"/>
      <c r="P108" s="201">
        <f t="shared" ref="P108:P118" si="1">O108*H108</f>
        <v>0</v>
      </c>
      <c r="Q108" s="201">
        <v>2.7499999999999998E-3</v>
      </c>
      <c r="R108" s="201">
        <f t="shared" ref="R108:R118" si="2">Q108*H108</f>
        <v>0.30249999999999999</v>
      </c>
      <c r="S108" s="201">
        <v>0</v>
      </c>
      <c r="T108" s="202">
        <f t="shared" ref="T108:T118" si="3">S108*H108</f>
        <v>0</v>
      </c>
      <c r="AR108" s="24" t="s">
        <v>194</v>
      </c>
      <c r="AT108" s="24" t="s">
        <v>189</v>
      </c>
      <c r="AU108" s="24" t="s">
        <v>87</v>
      </c>
      <c r="AY108" s="24" t="s">
        <v>187</v>
      </c>
      <c r="BE108" s="203">
        <f t="shared" ref="BE108:BE118" si="4">IF(N108="základní",J108,0)</f>
        <v>0</v>
      </c>
      <c r="BF108" s="203">
        <f t="shared" ref="BF108:BF118" si="5">IF(N108="snížená",J108,0)</f>
        <v>0</v>
      </c>
      <c r="BG108" s="203">
        <f t="shared" ref="BG108:BG118" si="6">IF(N108="zákl. přenesená",J108,0)</f>
        <v>0</v>
      </c>
      <c r="BH108" s="203">
        <f t="shared" ref="BH108:BH118" si="7">IF(N108="sníž. přenesená",J108,0)</f>
        <v>0</v>
      </c>
      <c r="BI108" s="203">
        <f t="shared" ref="BI108:BI118" si="8">IF(N108="nulová",J108,0)</f>
        <v>0</v>
      </c>
      <c r="BJ108" s="24" t="s">
        <v>85</v>
      </c>
      <c r="BK108" s="203">
        <f t="shared" ref="BK108:BK118" si="9">ROUND(I108*H108,2)</f>
        <v>0</v>
      </c>
      <c r="BL108" s="24" t="s">
        <v>194</v>
      </c>
      <c r="BM108" s="24" t="s">
        <v>1279</v>
      </c>
    </row>
    <row r="109" spans="2:65" s="1" customFormat="1" ht="25.5" customHeight="1">
      <c r="B109" s="41"/>
      <c r="C109" s="192" t="s">
        <v>249</v>
      </c>
      <c r="D109" s="192" t="s">
        <v>189</v>
      </c>
      <c r="E109" s="193" t="s">
        <v>1280</v>
      </c>
      <c r="F109" s="194" t="s">
        <v>1281</v>
      </c>
      <c r="G109" s="195" t="s">
        <v>202</v>
      </c>
      <c r="H109" s="196">
        <v>110</v>
      </c>
      <c r="I109" s="197"/>
      <c r="J109" s="198">
        <f t="shared" si="0"/>
        <v>0</v>
      </c>
      <c r="K109" s="194" t="s">
        <v>193</v>
      </c>
      <c r="L109" s="61"/>
      <c r="M109" s="199" t="s">
        <v>21</v>
      </c>
      <c r="N109" s="200" t="s">
        <v>48</v>
      </c>
      <c r="O109" s="42"/>
      <c r="P109" s="201">
        <f t="shared" si="1"/>
        <v>0</v>
      </c>
      <c r="Q109" s="201">
        <v>0</v>
      </c>
      <c r="R109" s="201">
        <f t="shared" si="2"/>
        <v>0</v>
      </c>
      <c r="S109" s="201">
        <v>0</v>
      </c>
      <c r="T109" s="202">
        <f t="shared" si="3"/>
        <v>0</v>
      </c>
      <c r="AR109" s="24" t="s">
        <v>194</v>
      </c>
      <c r="AT109" s="24" t="s">
        <v>189</v>
      </c>
      <c r="AU109" s="24" t="s">
        <v>87</v>
      </c>
      <c r="AY109" s="24" t="s">
        <v>187</v>
      </c>
      <c r="BE109" s="203">
        <f t="shared" si="4"/>
        <v>0</v>
      </c>
      <c r="BF109" s="203">
        <f t="shared" si="5"/>
        <v>0</v>
      </c>
      <c r="BG109" s="203">
        <f t="shared" si="6"/>
        <v>0</v>
      </c>
      <c r="BH109" s="203">
        <f t="shared" si="7"/>
        <v>0</v>
      </c>
      <c r="BI109" s="203">
        <f t="shared" si="8"/>
        <v>0</v>
      </c>
      <c r="BJ109" s="24" t="s">
        <v>85</v>
      </c>
      <c r="BK109" s="203">
        <f t="shared" si="9"/>
        <v>0</v>
      </c>
      <c r="BL109" s="24" t="s">
        <v>194</v>
      </c>
      <c r="BM109" s="24" t="s">
        <v>1282</v>
      </c>
    </row>
    <row r="110" spans="2:65" s="1" customFormat="1" ht="25.5" customHeight="1">
      <c r="B110" s="41"/>
      <c r="C110" s="192" t="s">
        <v>10</v>
      </c>
      <c r="D110" s="192" t="s">
        <v>189</v>
      </c>
      <c r="E110" s="193" t="s">
        <v>1150</v>
      </c>
      <c r="F110" s="194" t="s">
        <v>1283</v>
      </c>
      <c r="G110" s="195" t="s">
        <v>304</v>
      </c>
      <c r="H110" s="196">
        <v>6</v>
      </c>
      <c r="I110" s="197"/>
      <c r="J110" s="198">
        <f t="shared" si="0"/>
        <v>0</v>
      </c>
      <c r="K110" s="194" t="s">
        <v>193</v>
      </c>
      <c r="L110" s="61"/>
      <c r="M110" s="199" t="s">
        <v>21</v>
      </c>
      <c r="N110" s="200" t="s">
        <v>48</v>
      </c>
      <c r="O110" s="42"/>
      <c r="P110" s="201">
        <f t="shared" si="1"/>
        <v>0</v>
      </c>
      <c r="Q110" s="201">
        <v>1.04715</v>
      </c>
      <c r="R110" s="201">
        <f t="shared" si="2"/>
        <v>6.2828999999999997</v>
      </c>
      <c r="S110" s="201">
        <v>0</v>
      </c>
      <c r="T110" s="202">
        <f t="shared" si="3"/>
        <v>0</v>
      </c>
      <c r="AR110" s="24" t="s">
        <v>194</v>
      </c>
      <c r="AT110" s="24" t="s">
        <v>189</v>
      </c>
      <c r="AU110" s="24" t="s">
        <v>87</v>
      </c>
      <c r="AY110" s="24" t="s">
        <v>187</v>
      </c>
      <c r="BE110" s="203">
        <f t="shared" si="4"/>
        <v>0</v>
      </c>
      <c r="BF110" s="203">
        <f t="shared" si="5"/>
        <v>0</v>
      </c>
      <c r="BG110" s="203">
        <f t="shared" si="6"/>
        <v>0</v>
      </c>
      <c r="BH110" s="203">
        <f t="shared" si="7"/>
        <v>0</v>
      </c>
      <c r="BI110" s="203">
        <f t="shared" si="8"/>
        <v>0</v>
      </c>
      <c r="BJ110" s="24" t="s">
        <v>85</v>
      </c>
      <c r="BK110" s="203">
        <f t="shared" si="9"/>
        <v>0</v>
      </c>
      <c r="BL110" s="24" t="s">
        <v>194</v>
      </c>
      <c r="BM110" s="24" t="s">
        <v>1284</v>
      </c>
    </row>
    <row r="111" spans="2:65" s="1" customFormat="1" ht="25.5" customHeight="1">
      <c r="B111" s="41"/>
      <c r="C111" s="192" t="s">
        <v>259</v>
      </c>
      <c r="D111" s="192" t="s">
        <v>189</v>
      </c>
      <c r="E111" s="193" t="s">
        <v>1285</v>
      </c>
      <c r="F111" s="194" t="s">
        <v>1286</v>
      </c>
      <c r="G111" s="195" t="s">
        <v>304</v>
      </c>
      <c r="H111" s="196">
        <v>0.25</v>
      </c>
      <c r="I111" s="197"/>
      <c r="J111" s="198">
        <f t="shared" si="0"/>
        <v>0</v>
      </c>
      <c r="K111" s="194" t="s">
        <v>193</v>
      </c>
      <c r="L111" s="61"/>
      <c r="M111" s="199" t="s">
        <v>21</v>
      </c>
      <c r="N111" s="200" t="s">
        <v>48</v>
      </c>
      <c r="O111" s="42"/>
      <c r="P111" s="201">
        <f t="shared" si="1"/>
        <v>0</v>
      </c>
      <c r="Q111" s="201">
        <v>1.04715</v>
      </c>
      <c r="R111" s="201">
        <f t="shared" si="2"/>
        <v>0.26178750000000001</v>
      </c>
      <c r="S111" s="201">
        <v>0</v>
      </c>
      <c r="T111" s="202">
        <f t="shared" si="3"/>
        <v>0</v>
      </c>
      <c r="AR111" s="24" t="s">
        <v>194</v>
      </c>
      <c r="AT111" s="24" t="s">
        <v>189</v>
      </c>
      <c r="AU111" s="24" t="s">
        <v>87</v>
      </c>
      <c r="AY111" s="24" t="s">
        <v>187</v>
      </c>
      <c r="BE111" s="203">
        <f t="shared" si="4"/>
        <v>0</v>
      </c>
      <c r="BF111" s="203">
        <f t="shared" si="5"/>
        <v>0</v>
      </c>
      <c r="BG111" s="203">
        <f t="shared" si="6"/>
        <v>0</v>
      </c>
      <c r="BH111" s="203">
        <f t="shared" si="7"/>
        <v>0</v>
      </c>
      <c r="BI111" s="203">
        <f t="shared" si="8"/>
        <v>0</v>
      </c>
      <c r="BJ111" s="24" t="s">
        <v>85</v>
      </c>
      <c r="BK111" s="203">
        <f t="shared" si="9"/>
        <v>0</v>
      </c>
      <c r="BL111" s="24" t="s">
        <v>194</v>
      </c>
      <c r="BM111" s="24" t="s">
        <v>1287</v>
      </c>
    </row>
    <row r="112" spans="2:65" s="1" customFormat="1" ht="16.5" customHeight="1">
      <c r="B112" s="41"/>
      <c r="C112" s="192" t="s">
        <v>264</v>
      </c>
      <c r="D112" s="192" t="s">
        <v>189</v>
      </c>
      <c r="E112" s="193" t="s">
        <v>1288</v>
      </c>
      <c r="F112" s="194" t="s">
        <v>1289</v>
      </c>
      <c r="G112" s="195" t="s">
        <v>233</v>
      </c>
      <c r="H112" s="196">
        <v>8.5</v>
      </c>
      <c r="I112" s="197"/>
      <c r="J112" s="198">
        <f t="shared" si="0"/>
        <v>0</v>
      </c>
      <c r="K112" s="194" t="s">
        <v>193</v>
      </c>
      <c r="L112" s="61"/>
      <c r="M112" s="199" t="s">
        <v>21</v>
      </c>
      <c r="N112" s="200" t="s">
        <v>48</v>
      </c>
      <c r="O112" s="42"/>
      <c r="P112" s="201">
        <f t="shared" si="1"/>
        <v>0</v>
      </c>
      <c r="Q112" s="201">
        <v>0</v>
      </c>
      <c r="R112" s="201">
        <f t="shared" si="2"/>
        <v>0</v>
      </c>
      <c r="S112" s="201">
        <v>0</v>
      </c>
      <c r="T112" s="202">
        <f t="shared" si="3"/>
        <v>0</v>
      </c>
      <c r="AR112" s="24" t="s">
        <v>194</v>
      </c>
      <c r="AT112" s="24" t="s">
        <v>189</v>
      </c>
      <c r="AU112" s="24" t="s">
        <v>87</v>
      </c>
      <c r="AY112" s="24" t="s">
        <v>187</v>
      </c>
      <c r="BE112" s="203">
        <f t="shared" si="4"/>
        <v>0</v>
      </c>
      <c r="BF112" s="203">
        <f t="shared" si="5"/>
        <v>0</v>
      </c>
      <c r="BG112" s="203">
        <f t="shared" si="6"/>
        <v>0</v>
      </c>
      <c r="BH112" s="203">
        <f t="shared" si="7"/>
        <v>0</v>
      </c>
      <c r="BI112" s="203">
        <f t="shared" si="8"/>
        <v>0</v>
      </c>
      <c r="BJ112" s="24" t="s">
        <v>85</v>
      </c>
      <c r="BK112" s="203">
        <f t="shared" si="9"/>
        <v>0</v>
      </c>
      <c r="BL112" s="24" t="s">
        <v>194</v>
      </c>
      <c r="BM112" s="24" t="s">
        <v>1290</v>
      </c>
    </row>
    <row r="113" spans="2:65" s="1" customFormat="1" ht="25.5" customHeight="1">
      <c r="B113" s="41"/>
      <c r="C113" s="192" t="s">
        <v>269</v>
      </c>
      <c r="D113" s="192" t="s">
        <v>189</v>
      </c>
      <c r="E113" s="193" t="s">
        <v>1291</v>
      </c>
      <c r="F113" s="194" t="s">
        <v>1292</v>
      </c>
      <c r="G113" s="195" t="s">
        <v>202</v>
      </c>
      <c r="H113" s="196">
        <v>50</v>
      </c>
      <c r="I113" s="197"/>
      <c r="J113" s="198">
        <f t="shared" si="0"/>
        <v>0</v>
      </c>
      <c r="K113" s="194" t="s">
        <v>193</v>
      </c>
      <c r="L113" s="61"/>
      <c r="M113" s="199" t="s">
        <v>21</v>
      </c>
      <c r="N113" s="200" t="s">
        <v>48</v>
      </c>
      <c r="O113" s="42"/>
      <c r="P113" s="201">
        <f t="shared" si="1"/>
        <v>0</v>
      </c>
      <c r="Q113" s="201">
        <v>4.1739999999999999E-2</v>
      </c>
      <c r="R113" s="201">
        <f t="shared" si="2"/>
        <v>2.0869999999999997</v>
      </c>
      <c r="S113" s="201">
        <v>0</v>
      </c>
      <c r="T113" s="202">
        <f t="shared" si="3"/>
        <v>0</v>
      </c>
      <c r="AR113" s="24" t="s">
        <v>194</v>
      </c>
      <c r="AT113" s="24" t="s">
        <v>189</v>
      </c>
      <c r="AU113" s="24" t="s">
        <v>87</v>
      </c>
      <c r="AY113" s="24" t="s">
        <v>187</v>
      </c>
      <c r="BE113" s="203">
        <f t="shared" si="4"/>
        <v>0</v>
      </c>
      <c r="BF113" s="203">
        <f t="shared" si="5"/>
        <v>0</v>
      </c>
      <c r="BG113" s="203">
        <f t="shared" si="6"/>
        <v>0</v>
      </c>
      <c r="BH113" s="203">
        <f t="shared" si="7"/>
        <v>0</v>
      </c>
      <c r="BI113" s="203">
        <f t="shared" si="8"/>
        <v>0</v>
      </c>
      <c r="BJ113" s="24" t="s">
        <v>85</v>
      </c>
      <c r="BK113" s="203">
        <f t="shared" si="9"/>
        <v>0</v>
      </c>
      <c r="BL113" s="24" t="s">
        <v>194</v>
      </c>
      <c r="BM113" s="24" t="s">
        <v>1293</v>
      </c>
    </row>
    <row r="114" spans="2:65" s="1" customFormat="1" ht="25.5" customHeight="1">
      <c r="B114" s="41"/>
      <c r="C114" s="192" t="s">
        <v>274</v>
      </c>
      <c r="D114" s="192" t="s">
        <v>189</v>
      </c>
      <c r="E114" s="193" t="s">
        <v>1294</v>
      </c>
      <c r="F114" s="194" t="s">
        <v>1295</v>
      </c>
      <c r="G114" s="195" t="s">
        <v>202</v>
      </c>
      <c r="H114" s="196">
        <v>50</v>
      </c>
      <c r="I114" s="197"/>
      <c r="J114" s="198">
        <f t="shared" si="0"/>
        <v>0</v>
      </c>
      <c r="K114" s="194" t="s">
        <v>193</v>
      </c>
      <c r="L114" s="61"/>
      <c r="M114" s="199" t="s">
        <v>21</v>
      </c>
      <c r="N114" s="200" t="s">
        <v>48</v>
      </c>
      <c r="O114" s="42"/>
      <c r="P114" s="201">
        <f t="shared" si="1"/>
        <v>0</v>
      </c>
      <c r="Q114" s="201">
        <v>2.0000000000000002E-5</v>
      </c>
      <c r="R114" s="201">
        <f t="shared" si="2"/>
        <v>1E-3</v>
      </c>
      <c r="S114" s="201">
        <v>0</v>
      </c>
      <c r="T114" s="202">
        <f t="shared" si="3"/>
        <v>0</v>
      </c>
      <c r="AR114" s="24" t="s">
        <v>194</v>
      </c>
      <c r="AT114" s="24" t="s">
        <v>189</v>
      </c>
      <c r="AU114" s="24" t="s">
        <v>87</v>
      </c>
      <c r="AY114" s="24" t="s">
        <v>187</v>
      </c>
      <c r="BE114" s="203">
        <f t="shared" si="4"/>
        <v>0</v>
      </c>
      <c r="BF114" s="203">
        <f t="shared" si="5"/>
        <v>0</v>
      </c>
      <c r="BG114" s="203">
        <f t="shared" si="6"/>
        <v>0</v>
      </c>
      <c r="BH114" s="203">
        <f t="shared" si="7"/>
        <v>0</v>
      </c>
      <c r="BI114" s="203">
        <f t="shared" si="8"/>
        <v>0</v>
      </c>
      <c r="BJ114" s="24" t="s">
        <v>85</v>
      </c>
      <c r="BK114" s="203">
        <f t="shared" si="9"/>
        <v>0</v>
      </c>
      <c r="BL114" s="24" t="s">
        <v>194</v>
      </c>
      <c r="BM114" s="24" t="s">
        <v>1296</v>
      </c>
    </row>
    <row r="115" spans="2:65" s="1" customFormat="1" ht="25.5" customHeight="1">
      <c r="B115" s="41"/>
      <c r="C115" s="192" t="s">
        <v>279</v>
      </c>
      <c r="D115" s="192" t="s">
        <v>189</v>
      </c>
      <c r="E115" s="193" t="s">
        <v>1297</v>
      </c>
      <c r="F115" s="194" t="s">
        <v>1298</v>
      </c>
      <c r="G115" s="195" t="s">
        <v>304</v>
      </c>
      <c r="H115" s="196">
        <v>1.5</v>
      </c>
      <c r="I115" s="197"/>
      <c r="J115" s="198">
        <f t="shared" si="0"/>
        <v>0</v>
      </c>
      <c r="K115" s="194" t="s">
        <v>193</v>
      </c>
      <c r="L115" s="61"/>
      <c r="M115" s="199" t="s">
        <v>21</v>
      </c>
      <c r="N115" s="200" t="s">
        <v>48</v>
      </c>
      <c r="O115" s="42"/>
      <c r="P115" s="201">
        <f t="shared" si="1"/>
        <v>0</v>
      </c>
      <c r="Q115" s="201">
        <v>1.04877</v>
      </c>
      <c r="R115" s="201">
        <f t="shared" si="2"/>
        <v>1.5731549999999999</v>
      </c>
      <c r="S115" s="201">
        <v>0</v>
      </c>
      <c r="T115" s="202">
        <f t="shared" si="3"/>
        <v>0</v>
      </c>
      <c r="AR115" s="24" t="s">
        <v>194</v>
      </c>
      <c r="AT115" s="24" t="s">
        <v>189</v>
      </c>
      <c r="AU115" s="24" t="s">
        <v>87</v>
      </c>
      <c r="AY115" s="24" t="s">
        <v>187</v>
      </c>
      <c r="BE115" s="203">
        <f t="shared" si="4"/>
        <v>0</v>
      </c>
      <c r="BF115" s="203">
        <f t="shared" si="5"/>
        <v>0</v>
      </c>
      <c r="BG115" s="203">
        <f t="shared" si="6"/>
        <v>0</v>
      </c>
      <c r="BH115" s="203">
        <f t="shared" si="7"/>
        <v>0</v>
      </c>
      <c r="BI115" s="203">
        <f t="shared" si="8"/>
        <v>0</v>
      </c>
      <c r="BJ115" s="24" t="s">
        <v>85</v>
      </c>
      <c r="BK115" s="203">
        <f t="shared" si="9"/>
        <v>0</v>
      </c>
      <c r="BL115" s="24" t="s">
        <v>194</v>
      </c>
      <c r="BM115" s="24" t="s">
        <v>1299</v>
      </c>
    </row>
    <row r="116" spans="2:65" s="1" customFormat="1" ht="25.5" customHeight="1">
      <c r="B116" s="41"/>
      <c r="C116" s="192" t="s">
        <v>9</v>
      </c>
      <c r="D116" s="192" t="s">
        <v>189</v>
      </c>
      <c r="E116" s="193" t="s">
        <v>1147</v>
      </c>
      <c r="F116" s="194" t="s">
        <v>1300</v>
      </c>
      <c r="G116" s="195" t="s">
        <v>233</v>
      </c>
      <c r="H116" s="196">
        <v>40</v>
      </c>
      <c r="I116" s="197"/>
      <c r="J116" s="198">
        <f t="shared" si="0"/>
        <v>0</v>
      </c>
      <c r="K116" s="194" t="s">
        <v>193</v>
      </c>
      <c r="L116" s="61"/>
      <c r="M116" s="199" t="s">
        <v>21</v>
      </c>
      <c r="N116" s="200" t="s">
        <v>48</v>
      </c>
      <c r="O116" s="42"/>
      <c r="P116" s="201">
        <f t="shared" si="1"/>
        <v>0</v>
      </c>
      <c r="Q116" s="201">
        <v>2.45506</v>
      </c>
      <c r="R116" s="201">
        <f t="shared" si="2"/>
        <v>98.202399999999997</v>
      </c>
      <c r="S116" s="201">
        <v>0</v>
      </c>
      <c r="T116" s="202">
        <f t="shared" si="3"/>
        <v>0</v>
      </c>
      <c r="AR116" s="24" t="s">
        <v>194</v>
      </c>
      <c r="AT116" s="24" t="s">
        <v>189</v>
      </c>
      <c r="AU116" s="24" t="s">
        <v>87</v>
      </c>
      <c r="AY116" s="24" t="s">
        <v>187</v>
      </c>
      <c r="BE116" s="203">
        <f t="shared" si="4"/>
        <v>0</v>
      </c>
      <c r="BF116" s="203">
        <f t="shared" si="5"/>
        <v>0</v>
      </c>
      <c r="BG116" s="203">
        <f t="shared" si="6"/>
        <v>0</v>
      </c>
      <c r="BH116" s="203">
        <f t="shared" si="7"/>
        <v>0</v>
      </c>
      <c r="BI116" s="203">
        <f t="shared" si="8"/>
        <v>0</v>
      </c>
      <c r="BJ116" s="24" t="s">
        <v>85</v>
      </c>
      <c r="BK116" s="203">
        <f t="shared" si="9"/>
        <v>0</v>
      </c>
      <c r="BL116" s="24" t="s">
        <v>194</v>
      </c>
      <c r="BM116" s="24" t="s">
        <v>1301</v>
      </c>
    </row>
    <row r="117" spans="2:65" s="1" customFormat="1" ht="51" customHeight="1">
      <c r="B117" s="41"/>
      <c r="C117" s="192" t="s">
        <v>286</v>
      </c>
      <c r="D117" s="192" t="s">
        <v>189</v>
      </c>
      <c r="E117" s="193" t="s">
        <v>1178</v>
      </c>
      <c r="F117" s="194" t="s">
        <v>1179</v>
      </c>
      <c r="G117" s="195" t="s">
        <v>202</v>
      </c>
      <c r="H117" s="196">
        <v>35</v>
      </c>
      <c r="I117" s="197"/>
      <c r="J117" s="198">
        <f t="shared" si="0"/>
        <v>0</v>
      </c>
      <c r="K117" s="194" t="s">
        <v>193</v>
      </c>
      <c r="L117" s="61"/>
      <c r="M117" s="199" t="s">
        <v>21</v>
      </c>
      <c r="N117" s="200" t="s">
        <v>48</v>
      </c>
      <c r="O117" s="42"/>
      <c r="P117" s="201">
        <f t="shared" si="1"/>
        <v>0</v>
      </c>
      <c r="Q117" s="201">
        <v>0.61404000000000003</v>
      </c>
      <c r="R117" s="201">
        <f t="shared" si="2"/>
        <v>21.491400000000002</v>
      </c>
      <c r="S117" s="201">
        <v>0</v>
      </c>
      <c r="T117" s="202">
        <f t="shared" si="3"/>
        <v>0</v>
      </c>
      <c r="AR117" s="24" t="s">
        <v>194</v>
      </c>
      <c r="AT117" s="24" t="s">
        <v>189</v>
      </c>
      <c r="AU117" s="24" t="s">
        <v>87</v>
      </c>
      <c r="AY117" s="24" t="s">
        <v>187</v>
      </c>
      <c r="BE117" s="203">
        <f t="shared" si="4"/>
        <v>0</v>
      </c>
      <c r="BF117" s="203">
        <f t="shared" si="5"/>
        <v>0</v>
      </c>
      <c r="BG117" s="203">
        <f t="shared" si="6"/>
        <v>0</v>
      </c>
      <c r="BH117" s="203">
        <f t="shared" si="7"/>
        <v>0</v>
      </c>
      <c r="BI117" s="203">
        <f t="shared" si="8"/>
        <v>0</v>
      </c>
      <c r="BJ117" s="24" t="s">
        <v>85</v>
      </c>
      <c r="BK117" s="203">
        <f t="shared" si="9"/>
        <v>0</v>
      </c>
      <c r="BL117" s="24" t="s">
        <v>194</v>
      </c>
      <c r="BM117" s="24" t="s">
        <v>1302</v>
      </c>
    </row>
    <row r="118" spans="2:65" s="1" customFormat="1" ht="38.25" customHeight="1">
      <c r="B118" s="41"/>
      <c r="C118" s="192" t="s">
        <v>290</v>
      </c>
      <c r="D118" s="192" t="s">
        <v>189</v>
      </c>
      <c r="E118" s="193" t="s">
        <v>1181</v>
      </c>
      <c r="F118" s="194" t="s">
        <v>1182</v>
      </c>
      <c r="G118" s="195" t="s">
        <v>202</v>
      </c>
      <c r="H118" s="196">
        <v>35</v>
      </c>
      <c r="I118" s="197"/>
      <c r="J118" s="198">
        <f t="shared" si="0"/>
        <v>0</v>
      </c>
      <c r="K118" s="194" t="s">
        <v>193</v>
      </c>
      <c r="L118" s="61"/>
      <c r="M118" s="199" t="s">
        <v>21</v>
      </c>
      <c r="N118" s="200" t="s">
        <v>48</v>
      </c>
      <c r="O118" s="42"/>
      <c r="P118" s="201">
        <f t="shared" si="1"/>
        <v>0</v>
      </c>
      <c r="Q118" s="201">
        <v>0.15140000000000001</v>
      </c>
      <c r="R118" s="201">
        <f t="shared" si="2"/>
        <v>5.2990000000000004</v>
      </c>
      <c r="S118" s="201">
        <v>0</v>
      </c>
      <c r="T118" s="202">
        <f t="shared" si="3"/>
        <v>0</v>
      </c>
      <c r="AR118" s="24" t="s">
        <v>194</v>
      </c>
      <c r="AT118" s="24" t="s">
        <v>189</v>
      </c>
      <c r="AU118" s="24" t="s">
        <v>87</v>
      </c>
      <c r="AY118" s="24" t="s">
        <v>187</v>
      </c>
      <c r="BE118" s="203">
        <f t="shared" si="4"/>
        <v>0</v>
      </c>
      <c r="BF118" s="203">
        <f t="shared" si="5"/>
        <v>0</v>
      </c>
      <c r="BG118" s="203">
        <f t="shared" si="6"/>
        <v>0</v>
      </c>
      <c r="BH118" s="203">
        <f t="shared" si="7"/>
        <v>0</v>
      </c>
      <c r="BI118" s="203">
        <f t="shared" si="8"/>
        <v>0</v>
      </c>
      <c r="BJ118" s="24" t="s">
        <v>85</v>
      </c>
      <c r="BK118" s="203">
        <f t="shared" si="9"/>
        <v>0</v>
      </c>
      <c r="BL118" s="24" t="s">
        <v>194</v>
      </c>
      <c r="BM118" s="24" t="s">
        <v>1303</v>
      </c>
    </row>
    <row r="119" spans="2:65" s="10" customFormat="1" ht="29.85" customHeight="1">
      <c r="B119" s="176"/>
      <c r="C119" s="177"/>
      <c r="D119" s="178" t="s">
        <v>76</v>
      </c>
      <c r="E119" s="190" t="s">
        <v>194</v>
      </c>
      <c r="F119" s="190" t="s">
        <v>1304</v>
      </c>
      <c r="G119" s="177"/>
      <c r="H119" s="177"/>
      <c r="I119" s="180"/>
      <c r="J119" s="191">
        <f>BK119</f>
        <v>0</v>
      </c>
      <c r="K119" s="177"/>
      <c r="L119" s="182"/>
      <c r="M119" s="183"/>
      <c r="N119" s="184"/>
      <c r="O119" s="184"/>
      <c r="P119" s="185">
        <f>SUM(P120:P122)</f>
        <v>0</v>
      </c>
      <c r="Q119" s="184"/>
      <c r="R119" s="185">
        <f>SUM(R120:R122)</f>
        <v>3.7320000000000002</v>
      </c>
      <c r="S119" s="184"/>
      <c r="T119" s="186">
        <f>SUM(T120:T122)</f>
        <v>0</v>
      </c>
      <c r="AR119" s="187" t="s">
        <v>85</v>
      </c>
      <c r="AT119" s="188" t="s">
        <v>76</v>
      </c>
      <c r="AU119" s="188" t="s">
        <v>85</v>
      </c>
      <c r="AY119" s="187" t="s">
        <v>187</v>
      </c>
      <c r="BK119" s="189">
        <f>SUM(BK120:BK122)</f>
        <v>0</v>
      </c>
    </row>
    <row r="120" spans="2:65" s="1" customFormat="1" ht="25.5" customHeight="1">
      <c r="B120" s="41"/>
      <c r="C120" s="192" t="s">
        <v>295</v>
      </c>
      <c r="D120" s="192" t="s">
        <v>189</v>
      </c>
      <c r="E120" s="193" t="s">
        <v>1305</v>
      </c>
      <c r="F120" s="194" t="s">
        <v>1306</v>
      </c>
      <c r="G120" s="195" t="s">
        <v>202</v>
      </c>
      <c r="H120" s="196">
        <v>90</v>
      </c>
      <c r="I120" s="197"/>
      <c r="J120" s="198">
        <f>ROUND(I120*H120,2)</f>
        <v>0</v>
      </c>
      <c r="K120" s="194" t="s">
        <v>193</v>
      </c>
      <c r="L120" s="61"/>
      <c r="M120" s="199" t="s">
        <v>21</v>
      </c>
      <c r="N120" s="200" t="s">
        <v>48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194</v>
      </c>
      <c r="AT120" s="24" t="s">
        <v>189</v>
      </c>
      <c r="AU120" s="24" t="s">
        <v>87</v>
      </c>
      <c r="AY120" s="24" t="s">
        <v>187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85</v>
      </c>
      <c r="BK120" s="203">
        <f>ROUND(I120*H120,2)</f>
        <v>0</v>
      </c>
      <c r="BL120" s="24" t="s">
        <v>194</v>
      </c>
      <c r="BM120" s="24" t="s">
        <v>1307</v>
      </c>
    </row>
    <row r="121" spans="2:65" s="1" customFormat="1" ht="25.5" customHeight="1">
      <c r="B121" s="41"/>
      <c r="C121" s="192" t="s">
        <v>301</v>
      </c>
      <c r="D121" s="192" t="s">
        <v>189</v>
      </c>
      <c r="E121" s="193" t="s">
        <v>1308</v>
      </c>
      <c r="F121" s="194" t="s">
        <v>1309</v>
      </c>
      <c r="G121" s="195" t="s">
        <v>233</v>
      </c>
      <c r="H121" s="196">
        <v>2</v>
      </c>
      <c r="I121" s="197"/>
      <c r="J121" s="198">
        <f>ROUND(I121*H121,2)</f>
        <v>0</v>
      </c>
      <c r="K121" s="194" t="s">
        <v>193</v>
      </c>
      <c r="L121" s="61"/>
      <c r="M121" s="199" t="s">
        <v>21</v>
      </c>
      <c r="N121" s="200" t="s">
        <v>48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194</v>
      </c>
      <c r="AT121" s="24" t="s">
        <v>189</v>
      </c>
      <c r="AU121" s="24" t="s">
        <v>87</v>
      </c>
      <c r="AY121" s="24" t="s">
        <v>187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85</v>
      </c>
      <c r="BK121" s="203">
        <f>ROUND(I121*H121,2)</f>
        <v>0</v>
      </c>
      <c r="BL121" s="24" t="s">
        <v>194</v>
      </c>
      <c r="BM121" s="24" t="s">
        <v>1310</v>
      </c>
    </row>
    <row r="122" spans="2:65" s="1" customFormat="1" ht="16.5" customHeight="1">
      <c r="B122" s="41"/>
      <c r="C122" s="220" t="s">
        <v>307</v>
      </c>
      <c r="D122" s="220" t="s">
        <v>511</v>
      </c>
      <c r="E122" s="221" t="s">
        <v>1311</v>
      </c>
      <c r="F122" s="222" t="s">
        <v>1312</v>
      </c>
      <c r="G122" s="223" t="s">
        <v>233</v>
      </c>
      <c r="H122" s="224">
        <v>2</v>
      </c>
      <c r="I122" s="225"/>
      <c r="J122" s="226">
        <f>ROUND(I122*H122,2)</f>
        <v>0</v>
      </c>
      <c r="K122" s="222" t="s">
        <v>193</v>
      </c>
      <c r="L122" s="227"/>
      <c r="M122" s="228" t="s">
        <v>21</v>
      </c>
      <c r="N122" s="229" t="s">
        <v>48</v>
      </c>
      <c r="O122" s="42"/>
      <c r="P122" s="201">
        <f>O122*H122</f>
        <v>0</v>
      </c>
      <c r="Q122" s="201">
        <v>1.8660000000000001</v>
      </c>
      <c r="R122" s="201">
        <f>Q122*H122</f>
        <v>3.7320000000000002</v>
      </c>
      <c r="S122" s="201">
        <v>0</v>
      </c>
      <c r="T122" s="202">
        <f>S122*H122</f>
        <v>0</v>
      </c>
      <c r="AR122" s="24" t="s">
        <v>219</v>
      </c>
      <c r="AT122" s="24" t="s">
        <v>511</v>
      </c>
      <c r="AU122" s="24" t="s">
        <v>87</v>
      </c>
      <c r="AY122" s="24" t="s">
        <v>187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85</v>
      </c>
      <c r="BK122" s="203">
        <f>ROUND(I122*H122,2)</f>
        <v>0</v>
      </c>
      <c r="BL122" s="24" t="s">
        <v>194</v>
      </c>
      <c r="BM122" s="24" t="s">
        <v>1313</v>
      </c>
    </row>
    <row r="123" spans="2:65" s="10" customFormat="1" ht="29.85" customHeight="1">
      <c r="B123" s="176"/>
      <c r="C123" s="177"/>
      <c r="D123" s="178" t="s">
        <v>76</v>
      </c>
      <c r="E123" s="190" t="s">
        <v>225</v>
      </c>
      <c r="F123" s="190" t="s">
        <v>258</v>
      </c>
      <c r="G123" s="177"/>
      <c r="H123" s="177"/>
      <c r="I123" s="180"/>
      <c r="J123" s="191">
        <f>BK123</f>
        <v>0</v>
      </c>
      <c r="K123" s="177"/>
      <c r="L123" s="182"/>
      <c r="M123" s="183"/>
      <c r="N123" s="184"/>
      <c r="O123" s="184"/>
      <c r="P123" s="185">
        <f>SUM(P124:P127)</f>
        <v>0</v>
      </c>
      <c r="Q123" s="184"/>
      <c r="R123" s="185">
        <f>SUM(R124:R127)</f>
        <v>7.4856999999999996</v>
      </c>
      <c r="S123" s="184"/>
      <c r="T123" s="186">
        <f>SUM(T124:T127)</f>
        <v>0</v>
      </c>
      <c r="AR123" s="187" t="s">
        <v>85</v>
      </c>
      <c r="AT123" s="188" t="s">
        <v>76</v>
      </c>
      <c r="AU123" s="188" t="s">
        <v>85</v>
      </c>
      <c r="AY123" s="187" t="s">
        <v>187</v>
      </c>
      <c r="BK123" s="189">
        <f>SUM(BK124:BK127)</f>
        <v>0</v>
      </c>
    </row>
    <row r="124" spans="2:65" s="1" customFormat="1" ht="25.5" customHeight="1">
      <c r="B124" s="41"/>
      <c r="C124" s="192" t="s">
        <v>312</v>
      </c>
      <c r="D124" s="192" t="s">
        <v>189</v>
      </c>
      <c r="E124" s="193" t="s">
        <v>1314</v>
      </c>
      <c r="F124" s="194" t="s">
        <v>1315</v>
      </c>
      <c r="G124" s="195" t="s">
        <v>293</v>
      </c>
      <c r="H124" s="196">
        <v>90</v>
      </c>
      <c r="I124" s="197"/>
      <c r="J124" s="198">
        <f>ROUND(I124*H124,2)</f>
        <v>0</v>
      </c>
      <c r="K124" s="194" t="s">
        <v>193</v>
      </c>
      <c r="L124" s="61"/>
      <c r="M124" s="199" t="s">
        <v>21</v>
      </c>
      <c r="N124" s="200" t="s">
        <v>48</v>
      </c>
      <c r="O124" s="42"/>
      <c r="P124" s="201">
        <f>O124*H124</f>
        <v>0</v>
      </c>
      <c r="Q124" s="201">
        <v>8.4000000000000003E-4</v>
      </c>
      <c r="R124" s="201">
        <f>Q124*H124</f>
        <v>7.5600000000000001E-2</v>
      </c>
      <c r="S124" s="201">
        <v>0</v>
      </c>
      <c r="T124" s="202">
        <f>S124*H124</f>
        <v>0</v>
      </c>
      <c r="AR124" s="24" t="s">
        <v>194</v>
      </c>
      <c r="AT124" s="24" t="s">
        <v>189</v>
      </c>
      <c r="AU124" s="24" t="s">
        <v>87</v>
      </c>
      <c r="AY124" s="24" t="s">
        <v>187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85</v>
      </c>
      <c r="BK124" s="203">
        <f>ROUND(I124*H124,2)</f>
        <v>0</v>
      </c>
      <c r="BL124" s="24" t="s">
        <v>194</v>
      </c>
      <c r="BM124" s="24" t="s">
        <v>1316</v>
      </c>
    </row>
    <row r="125" spans="2:65" s="1" customFormat="1" ht="51" customHeight="1">
      <c r="B125" s="41"/>
      <c r="C125" s="220" t="s">
        <v>317</v>
      </c>
      <c r="D125" s="220" t="s">
        <v>511</v>
      </c>
      <c r="E125" s="221" t="s">
        <v>1317</v>
      </c>
      <c r="F125" s="222" t="s">
        <v>1318</v>
      </c>
      <c r="G125" s="223" t="s">
        <v>293</v>
      </c>
      <c r="H125" s="224">
        <v>90</v>
      </c>
      <c r="I125" s="225"/>
      <c r="J125" s="226">
        <f>ROUND(I125*H125,2)</f>
        <v>0</v>
      </c>
      <c r="K125" s="222" t="s">
        <v>193</v>
      </c>
      <c r="L125" s="227"/>
      <c r="M125" s="228" t="s">
        <v>21</v>
      </c>
      <c r="N125" s="229" t="s">
        <v>48</v>
      </c>
      <c r="O125" s="42"/>
      <c r="P125" s="201">
        <f>O125*H125</f>
        <v>0</v>
      </c>
      <c r="Q125" s="201">
        <v>7.0499999999999993E-2</v>
      </c>
      <c r="R125" s="201">
        <f>Q125*H125</f>
        <v>6.3449999999999998</v>
      </c>
      <c r="S125" s="201">
        <v>0</v>
      </c>
      <c r="T125" s="202">
        <f>S125*H125</f>
        <v>0</v>
      </c>
      <c r="AR125" s="24" t="s">
        <v>219</v>
      </c>
      <c r="AT125" s="24" t="s">
        <v>511</v>
      </c>
      <c r="AU125" s="24" t="s">
        <v>87</v>
      </c>
      <c r="AY125" s="24" t="s">
        <v>187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85</v>
      </c>
      <c r="BK125" s="203">
        <f>ROUND(I125*H125,2)</f>
        <v>0</v>
      </c>
      <c r="BL125" s="24" t="s">
        <v>194</v>
      </c>
      <c r="BM125" s="24" t="s">
        <v>1319</v>
      </c>
    </row>
    <row r="126" spans="2:65" s="1" customFormat="1" ht="25.5" customHeight="1">
      <c r="B126" s="41"/>
      <c r="C126" s="192" t="s">
        <v>322</v>
      </c>
      <c r="D126" s="192" t="s">
        <v>189</v>
      </c>
      <c r="E126" s="193" t="s">
        <v>1168</v>
      </c>
      <c r="F126" s="194" t="s">
        <v>1320</v>
      </c>
      <c r="G126" s="195" t="s">
        <v>293</v>
      </c>
      <c r="H126" s="196">
        <v>45</v>
      </c>
      <c r="I126" s="197"/>
      <c r="J126" s="198">
        <f>ROUND(I126*H126,2)</f>
        <v>0</v>
      </c>
      <c r="K126" s="194" t="s">
        <v>193</v>
      </c>
      <c r="L126" s="61"/>
      <c r="M126" s="199" t="s">
        <v>21</v>
      </c>
      <c r="N126" s="200" t="s">
        <v>48</v>
      </c>
      <c r="O126" s="42"/>
      <c r="P126" s="201">
        <f>O126*H126</f>
        <v>0</v>
      </c>
      <c r="Q126" s="201">
        <v>2.35E-2</v>
      </c>
      <c r="R126" s="201">
        <f>Q126*H126</f>
        <v>1.0575000000000001</v>
      </c>
      <c r="S126" s="201">
        <v>0</v>
      </c>
      <c r="T126" s="202">
        <f>S126*H126</f>
        <v>0</v>
      </c>
      <c r="AR126" s="24" t="s">
        <v>194</v>
      </c>
      <c r="AT126" s="24" t="s">
        <v>189</v>
      </c>
      <c r="AU126" s="24" t="s">
        <v>87</v>
      </c>
      <c r="AY126" s="24" t="s">
        <v>187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85</v>
      </c>
      <c r="BK126" s="203">
        <f>ROUND(I126*H126,2)</f>
        <v>0</v>
      </c>
      <c r="BL126" s="24" t="s">
        <v>194</v>
      </c>
      <c r="BM126" s="24" t="s">
        <v>1321</v>
      </c>
    </row>
    <row r="127" spans="2:65" s="1" customFormat="1" ht="25.5" customHeight="1">
      <c r="B127" s="41"/>
      <c r="C127" s="192" t="s">
        <v>327</v>
      </c>
      <c r="D127" s="192" t="s">
        <v>189</v>
      </c>
      <c r="E127" s="193" t="s">
        <v>1322</v>
      </c>
      <c r="F127" s="194" t="s">
        <v>1323</v>
      </c>
      <c r="G127" s="195" t="s">
        <v>192</v>
      </c>
      <c r="H127" s="196">
        <v>380</v>
      </c>
      <c r="I127" s="197"/>
      <c r="J127" s="198">
        <f>ROUND(I127*H127,2)</f>
        <v>0</v>
      </c>
      <c r="K127" s="194" t="s">
        <v>193</v>
      </c>
      <c r="L127" s="61"/>
      <c r="M127" s="199" t="s">
        <v>21</v>
      </c>
      <c r="N127" s="200" t="s">
        <v>48</v>
      </c>
      <c r="O127" s="42"/>
      <c r="P127" s="201">
        <f>O127*H127</f>
        <v>0</v>
      </c>
      <c r="Q127" s="201">
        <v>2.0000000000000002E-5</v>
      </c>
      <c r="R127" s="201">
        <f>Q127*H127</f>
        <v>7.6000000000000009E-3</v>
      </c>
      <c r="S127" s="201">
        <v>0</v>
      </c>
      <c r="T127" s="202">
        <f>S127*H127</f>
        <v>0</v>
      </c>
      <c r="AR127" s="24" t="s">
        <v>194</v>
      </c>
      <c r="AT127" s="24" t="s">
        <v>189</v>
      </c>
      <c r="AU127" s="24" t="s">
        <v>87</v>
      </c>
      <c r="AY127" s="24" t="s">
        <v>187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85</v>
      </c>
      <c r="BK127" s="203">
        <f>ROUND(I127*H127,2)</f>
        <v>0</v>
      </c>
      <c r="BL127" s="24" t="s">
        <v>194</v>
      </c>
      <c r="BM127" s="24" t="s">
        <v>1324</v>
      </c>
    </row>
    <row r="128" spans="2:65" s="10" customFormat="1" ht="29.85" customHeight="1">
      <c r="B128" s="176"/>
      <c r="C128" s="177"/>
      <c r="D128" s="178" t="s">
        <v>76</v>
      </c>
      <c r="E128" s="190" t="s">
        <v>917</v>
      </c>
      <c r="F128" s="190" t="s">
        <v>918</v>
      </c>
      <c r="G128" s="177"/>
      <c r="H128" s="177"/>
      <c r="I128" s="180"/>
      <c r="J128" s="191">
        <f>BK128</f>
        <v>0</v>
      </c>
      <c r="K128" s="177"/>
      <c r="L128" s="182"/>
      <c r="M128" s="183"/>
      <c r="N128" s="184"/>
      <c r="O128" s="184"/>
      <c r="P128" s="185">
        <f>SUM(P129:P132)</f>
        <v>0</v>
      </c>
      <c r="Q128" s="184"/>
      <c r="R128" s="185">
        <f>SUM(R129:R132)</f>
        <v>0</v>
      </c>
      <c r="S128" s="184"/>
      <c r="T128" s="186">
        <f>SUM(T129:T132)</f>
        <v>0</v>
      </c>
      <c r="AR128" s="187" t="s">
        <v>85</v>
      </c>
      <c r="AT128" s="188" t="s">
        <v>76</v>
      </c>
      <c r="AU128" s="188" t="s">
        <v>85</v>
      </c>
      <c r="AY128" s="187" t="s">
        <v>187</v>
      </c>
      <c r="BK128" s="189">
        <f>SUM(BK129:BK132)</f>
        <v>0</v>
      </c>
    </row>
    <row r="129" spans="2:65" s="1" customFormat="1" ht="25.5" customHeight="1">
      <c r="B129" s="41"/>
      <c r="C129" s="192" t="s">
        <v>331</v>
      </c>
      <c r="D129" s="192" t="s">
        <v>189</v>
      </c>
      <c r="E129" s="193" t="s">
        <v>920</v>
      </c>
      <c r="F129" s="194" t="s">
        <v>921</v>
      </c>
      <c r="G129" s="195" t="s">
        <v>304</v>
      </c>
      <c r="H129" s="196">
        <v>237.56</v>
      </c>
      <c r="I129" s="197"/>
      <c r="J129" s="198">
        <f>ROUND(I129*H129,2)</f>
        <v>0</v>
      </c>
      <c r="K129" s="194" t="s">
        <v>193</v>
      </c>
      <c r="L129" s="61"/>
      <c r="M129" s="199" t="s">
        <v>21</v>
      </c>
      <c r="N129" s="200" t="s">
        <v>48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194</v>
      </c>
      <c r="AT129" s="24" t="s">
        <v>189</v>
      </c>
      <c r="AU129" s="24" t="s">
        <v>87</v>
      </c>
      <c r="AY129" s="24" t="s">
        <v>187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85</v>
      </c>
      <c r="BK129" s="203">
        <f>ROUND(I129*H129,2)</f>
        <v>0</v>
      </c>
      <c r="BL129" s="24" t="s">
        <v>194</v>
      </c>
      <c r="BM129" s="24" t="s">
        <v>1325</v>
      </c>
    </row>
    <row r="130" spans="2:65" s="1" customFormat="1" ht="25.5" customHeight="1">
      <c r="B130" s="41"/>
      <c r="C130" s="192" t="s">
        <v>336</v>
      </c>
      <c r="D130" s="192" t="s">
        <v>189</v>
      </c>
      <c r="E130" s="193" t="s">
        <v>924</v>
      </c>
      <c r="F130" s="194" t="s">
        <v>925</v>
      </c>
      <c r="G130" s="195" t="s">
        <v>304</v>
      </c>
      <c r="H130" s="196">
        <v>237.56</v>
      </c>
      <c r="I130" s="197"/>
      <c r="J130" s="198">
        <f>ROUND(I130*H130,2)</f>
        <v>0</v>
      </c>
      <c r="K130" s="194" t="s">
        <v>193</v>
      </c>
      <c r="L130" s="61"/>
      <c r="M130" s="199" t="s">
        <v>21</v>
      </c>
      <c r="N130" s="200" t="s">
        <v>48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194</v>
      </c>
      <c r="AT130" s="24" t="s">
        <v>189</v>
      </c>
      <c r="AU130" s="24" t="s">
        <v>87</v>
      </c>
      <c r="AY130" s="24" t="s">
        <v>187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85</v>
      </c>
      <c r="BK130" s="203">
        <f>ROUND(I130*H130,2)</f>
        <v>0</v>
      </c>
      <c r="BL130" s="24" t="s">
        <v>194</v>
      </c>
      <c r="BM130" s="24" t="s">
        <v>1326</v>
      </c>
    </row>
    <row r="131" spans="2:65" s="1" customFormat="1" ht="25.5" customHeight="1">
      <c r="B131" s="41"/>
      <c r="C131" s="192" t="s">
        <v>340</v>
      </c>
      <c r="D131" s="192" t="s">
        <v>189</v>
      </c>
      <c r="E131" s="193" t="s">
        <v>928</v>
      </c>
      <c r="F131" s="194" t="s">
        <v>929</v>
      </c>
      <c r="G131" s="195" t="s">
        <v>304</v>
      </c>
      <c r="H131" s="196">
        <v>1187.8</v>
      </c>
      <c r="I131" s="197"/>
      <c r="J131" s="198">
        <f>ROUND(I131*H131,2)</f>
        <v>0</v>
      </c>
      <c r="K131" s="194" t="s">
        <v>193</v>
      </c>
      <c r="L131" s="61"/>
      <c r="M131" s="199" t="s">
        <v>21</v>
      </c>
      <c r="N131" s="200" t="s">
        <v>48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194</v>
      </c>
      <c r="AT131" s="24" t="s">
        <v>189</v>
      </c>
      <c r="AU131" s="24" t="s">
        <v>87</v>
      </c>
      <c r="AY131" s="24" t="s">
        <v>187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85</v>
      </c>
      <c r="BK131" s="203">
        <f>ROUND(I131*H131,2)</f>
        <v>0</v>
      </c>
      <c r="BL131" s="24" t="s">
        <v>194</v>
      </c>
      <c r="BM131" s="24" t="s">
        <v>1327</v>
      </c>
    </row>
    <row r="132" spans="2:65" s="11" customFormat="1" ht="13.5">
      <c r="B132" s="204"/>
      <c r="C132" s="205"/>
      <c r="D132" s="206" t="s">
        <v>223</v>
      </c>
      <c r="E132" s="207" t="s">
        <v>21</v>
      </c>
      <c r="F132" s="208" t="s">
        <v>1328</v>
      </c>
      <c r="G132" s="205"/>
      <c r="H132" s="209">
        <v>1187.8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223</v>
      </c>
      <c r="AU132" s="215" t="s">
        <v>87</v>
      </c>
      <c r="AV132" s="11" t="s">
        <v>87</v>
      </c>
      <c r="AW132" s="11" t="s">
        <v>40</v>
      </c>
      <c r="AX132" s="11" t="s">
        <v>85</v>
      </c>
      <c r="AY132" s="215" t="s">
        <v>187</v>
      </c>
    </row>
    <row r="133" spans="2:65" s="10" customFormat="1" ht="37.35" customHeight="1">
      <c r="B133" s="176"/>
      <c r="C133" s="177"/>
      <c r="D133" s="178" t="s">
        <v>76</v>
      </c>
      <c r="E133" s="179" t="s">
        <v>367</v>
      </c>
      <c r="F133" s="179" t="s">
        <v>368</v>
      </c>
      <c r="G133" s="177"/>
      <c r="H133" s="177"/>
      <c r="I133" s="180"/>
      <c r="J133" s="181">
        <f>BK133</f>
        <v>0</v>
      </c>
      <c r="K133" s="177"/>
      <c r="L133" s="182"/>
      <c r="M133" s="183"/>
      <c r="N133" s="184"/>
      <c r="O133" s="184"/>
      <c r="P133" s="185">
        <f>P134</f>
        <v>0</v>
      </c>
      <c r="Q133" s="184"/>
      <c r="R133" s="185">
        <f>R134</f>
        <v>1.2242999999999999</v>
      </c>
      <c r="S133" s="184"/>
      <c r="T133" s="186">
        <f>T134</f>
        <v>0</v>
      </c>
      <c r="AR133" s="187" t="s">
        <v>87</v>
      </c>
      <c r="AT133" s="188" t="s">
        <v>76</v>
      </c>
      <c r="AU133" s="188" t="s">
        <v>77</v>
      </c>
      <c r="AY133" s="187" t="s">
        <v>187</v>
      </c>
      <c r="BK133" s="189">
        <f>BK134</f>
        <v>0</v>
      </c>
    </row>
    <row r="134" spans="2:65" s="10" customFormat="1" ht="19.899999999999999" customHeight="1">
      <c r="B134" s="176"/>
      <c r="C134" s="177"/>
      <c r="D134" s="178" t="s">
        <v>76</v>
      </c>
      <c r="E134" s="190" t="s">
        <v>1329</v>
      </c>
      <c r="F134" s="190" t="s">
        <v>1330</v>
      </c>
      <c r="G134" s="177"/>
      <c r="H134" s="177"/>
      <c r="I134" s="180"/>
      <c r="J134" s="191">
        <f>BK134</f>
        <v>0</v>
      </c>
      <c r="K134" s="177"/>
      <c r="L134" s="182"/>
      <c r="M134" s="183"/>
      <c r="N134" s="184"/>
      <c r="O134" s="184"/>
      <c r="P134" s="185">
        <f>SUM(P135:P140)</f>
        <v>0</v>
      </c>
      <c r="Q134" s="184"/>
      <c r="R134" s="185">
        <f>SUM(R135:R140)</f>
        <v>1.2242999999999999</v>
      </c>
      <c r="S134" s="184"/>
      <c r="T134" s="186">
        <f>SUM(T135:T140)</f>
        <v>0</v>
      </c>
      <c r="AR134" s="187" t="s">
        <v>87</v>
      </c>
      <c r="AT134" s="188" t="s">
        <v>76</v>
      </c>
      <c r="AU134" s="188" t="s">
        <v>85</v>
      </c>
      <c r="AY134" s="187" t="s">
        <v>187</v>
      </c>
      <c r="BK134" s="189">
        <f>SUM(BK135:BK140)</f>
        <v>0</v>
      </c>
    </row>
    <row r="135" spans="2:65" s="1" customFormat="1" ht="25.5" customHeight="1">
      <c r="B135" s="41"/>
      <c r="C135" s="192" t="s">
        <v>344</v>
      </c>
      <c r="D135" s="192" t="s">
        <v>189</v>
      </c>
      <c r="E135" s="193" t="s">
        <v>1171</v>
      </c>
      <c r="F135" s="194" t="s">
        <v>1331</v>
      </c>
      <c r="G135" s="195" t="s">
        <v>202</v>
      </c>
      <c r="H135" s="196">
        <v>100</v>
      </c>
      <c r="I135" s="197"/>
      <c r="J135" s="198">
        <f>ROUND(I135*H135,2)</f>
        <v>0</v>
      </c>
      <c r="K135" s="194" t="s">
        <v>193</v>
      </c>
      <c r="L135" s="61"/>
      <c r="M135" s="199" t="s">
        <v>21</v>
      </c>
      <c r="N135" s="200" t="s">
        <v>48</v>
      </c>
      <c r="O135" s="42"/>
      <c r="P135" s="201">
        <f>O135*H135</f>
        <v>0</v>
      </c>
      <c r="Q135" s="201">
        <v>3.0000000000000001E-5</v>
      </c>
      <c r="R135" s="201">
        <f>Q135*H135</f>
        <v>3.0000000000000001E-3</v>
      </c>
      <c r="S135" s="201">
        <v>0</v>
      </c>
      <c r="T135" s="202">
        <f>S135*H135</f>
        <v>0</v>
      </c>
      <c r="AR135" s="24" t="s">
        <v>259</v>
      </c>
      <c r="AT135" s="24" t="s">
        <v>189</v>
      </c>
      <c r="AU135" s="24" t="s">
        <v>87</v>
      </c>
      <c r="AY135" s="24" t="s">
        <v>187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85</v>
      </c>
      <c r="BK135" s="203">
        <f>ROUND(I135*H135,2)</f>
        <v>0</v>
      </c>
      <c r="BL135" s="24" t="s">
        <v>259</v>
      </c>
      <c r="BM135" s="24" t="s">
        <v>1332</v>
      </c>
    </row>
    <row r="136" spans="2:65" s="1" customFormat="1" ht="25.5" customHeight="1">
      <c r="B136" s="41"/>
      <c r="C136" s="220" t="s">
        <v>348</v>
      </c>
      <c r="D136" s="220" t="s">
        <v>511</v>
      </c>
      <c r="E136" s="221" t="s">
        <v>1333</v>
      </c>
      <c r="F136" s="222" t="s">
        <v>1334</v>
      </c>
      <c r="G136" s="223" t="s">
        <v>304</v>
      </c>
      <c r="H136" s="224">
        <v>1.2</v>
      </c>
      <c r="I136" s="225"/>
      <c r="J136" s="226">
        <f>ROUND(I136*H136,2)</f>
        <v>0</v>
      </c>
      <c r="K136" s="222" t="s">
        <v>193</v>
      </c>
      <c r="L136" s="227"/>
      <c r="M136" s="228" t="s">
        <v>21</v>
      </c>
      <c r="N136" s="229" t="s">
        <v>48</v>
      </c>
      <c r="O136" s="42"/>
      <c r="P136" s="201">
        <f>O136*H136</f>
        <v>0</v>
      </c>
      <c r="Q136" s="201">
        <v>1</v>
      </c>
      <c r="R136" s="201">
        <f>Q136*H136</f>
        <v>1.2</v>
      </c>
      <c r="S136" s="201">
        <v>0</v>
      </c>
      <c r="T136" s="202">
        <f>S136*H136</f>
        <v>0</v>
      </c>
      <c r="AR136" s="24" t="s">
        <v>336</v>
      </c>
      <c r="AT136" s="24" t="s">
        <v>511</v>
      </c>
      <c r="AU136" s="24" t="s">
        <v>87</v>
      </c>
      <c r="AY136" s="24" t="s">
        <v>187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85</v>
      </c>
      <c r="BK136" s="203">
        <f>ROUND(I136*H136,2)</f>
        <v>0</v>
      </c>
      <c r="BL136" s="24" t="s">
        <v>259</v>
      </c>
      <c r="BM136" s="24" t="s">
        <v>1335</v>
      </c>
    </row>
    <row r="137" spans="2:65" s="11" customFormat="1" ht="13.5">
      <c r="B137" s="204"/>
      <c r="C137" s="205"/>
      <c r="D137" s="206" t="s">
        <v>223</v>
      </c>
      <c r="E137" s="205"/>
      <c r="F137" s="208" t="s">
        <v>1336</v>
      </c>
      <c r="G137" s="205"/>
      <c r="H137" s="209">
        <v>1.2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223</v>
      </c>
      <c r="AU137" s="215" t="s">
        <v>87</v>
      </c>
      <c r="AV137" s="11" t="s">
        <v>87</v>
      </c>
      <c r="AW137" s="11" t="s">
        <v>6</v>
      </c>
      <c r="AX137" s="11" t="s">
        <v>85</v>
      </c>
      <c r="AY137" s="215" t="s">
        <v>187</v>
      </c>
    </row>
    <row r="138" spans="2:65" s="1" customFormat="1" ht="25.5" customHeight="1">
      <c r="B138" s="41"/>
      <c r="C138" s="192" t="s">
        <v>353</v>
      </c>
      <c r="D138" s="192" t="s">
        <v>189</v>
      </c>
      <c r="E138" s="193" t="s">
        <v>1337</v>
      </c>
      <c r="F138" s="194" t="s">
        <v>1338</v>
      </c>
      <c r="G138" s="195" t="s">
        <v>202</v>
      </c>
      <c r="H138" s="196">
        <v>5</v>
      </c>
      <c r="I138" s="197"/>
      <c r="J138" s="198">
        <f>ROUND(I138*H138,2)</f>
        <v>0</v>
      </c>
      <c r="K138" s="194" t="s">
        <v>193</v>
      </c>
      <c r="L138" s="61"/>
      <c r="M138" s="199" t="s">
        <v>21</v>
      </c>
      <c r="N138" s="200" t="s">
        <v>48</v>
      </c>
      <c r="O138" s="42"/>
      <c r="P138" s="201">
        <f>O138*H138</f>
        <v>0</v>
      </c>
      <c r="Q138" s="201">
        <v>3.8000000000000002E-4</v>
      </c>
      <c r="R138" s="201">
        <f>Q138*H138</f>
        <v>1.9000000000000002E-3</v>
      </c>
      <c r="S138" s="201">
        <v>0</v>
      </c>
      <c r="T138" s="202">
        <f>S138*H138</f>
        <v>0</v>
      </c>
      <c r="AR138" s="24" t="s">
        <v>259</v>
      </c>
      <c r="AT138" s="24" t="s">
        <v>189</v>
      </c>
      <c r="AU138" s="24" t="s">
        <v>87</v>
      </c>
      <c r="AY138" s="24" t="s">
        <v>187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85</v>
      </c>
      <c r="BK138" s="203">
        <f>ROUND(I138*H138,2)</f>
        <v>0</v>
      </c>
      <c r="BL138" s="24" t="s">
        <v>259</v>
      </c>
      <c r="BM138" s="24" t="s">
        <v>1339</v>
      </c>
    </row>
    <row r="139" spans="2:65" s="1" customFormat="1" ht="25.5" customHeight="1">
      <c r="B139" s="41"/>
      <c r="C139" s="220" t="s">
        <v>358</v>
      </c>
      <c r="D139" s="220" t="s">
        <v>511</v>
      </c>
      <c r="E139" s="221" t="s">
        <v>1340</v>
      </c>
      <c r="F139" s="222" t="s">
        <v>1341</v>
      </c>
      <c r="G139" s="223" t="s">
        <v>202</v>
      </c>
      <c r="H139" s="224">
        <v>5</v>
      </c>
      <c r="I139" s="225"/>
      <c r="J139" s="226">
        <f>ROUND(I139*H139,2)</f>
        <v>0</v>
      </c>
      <c r="K139" s="222" t="s">
        <v>193</v>
      </c>
      <c r="L139" s="227"/>
      <c r="M139" s="228" t="s">
        <v>21</v>
      </c>
      <c r="N139" s="229" t="s">
        <v>48</v>
      </c>
      <c r="O139" s="42"/>
      <c r="P139" s="201">
        <f>O139*H139</f>
        <v>0</v>
      </c>
      <c r="Q139" s="201">
        <v>3.8800000000000002E-3</v>
      </c>
      <c r="R139" s="201">
        <f>Q139*H139</f>
        <v>1.9400000000000001E-2</v>
      </c>
      <c r="S139" s="201">
        <v>0</v>
      </c>
      <c r="T139" s="202">
        <f>S139*H139</f>
        <v>0</v>
      </c>
      <c r="AR139" s="24" t="s">
        <v>336</v>
      </c>
      <c r="AT139" s="24" t="s">
        <v>511</v>
      </c>
      <c r="AU139" s="24" t="s">
        <v>87</v>
      </c>
      <c r="AY139" s="24" t="s">
        <v>187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85</v>
      </c>
      <c r="BK139" s="203">
        <f>ROUND(I139*H139,2)</f>
        <v>0</v>
      </c>
      <c r="BL139" s="24" t="s">
        <v>259</v>
      </c>
      <c r="BM139" s="24" t="s">
        <v>1342</v>
      </c>
    </row>
    <row r="140" spans="2:65" s="11" customFormat="1" ht="13.5">
      <c r="B140" s="204"/>
      <c r="C140" s="205"/>
      <c r="D140" s="206" t="s">
        <v>223</v>
      </c>
      <c r="E140" s="205"/>
      <c r="F140" s="208" t="s">
        <v>1343</v>
      </c>
      <c r="G140" s="205"/>
      <c r="H140" s="209">
        <v>5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223</v>
      </c>
      <c r="AU140" s="215" t="s">
        <v>87</v>
      </c>
      <c r="AV140" s="11" t="s">
        <v>87</v>
      </c>
      <c r="AW140" s="11" t="s">
        <v>6</v>
      </c>
      <c r="AX140" s="11" t="s">
        <v>85</v>
      </c>
      <c r="AY140" s="215" t="s">
        <v>187</v>
      </c>
    </row>
    <row r="141" spans="2:65" s="10" customFormat="1" ht="37.35" customHeight="1">
      <c r="B141" s="176"/>
      <c r="C141" s="177"/>
      <c r="D141" s="178" t="s">
        <v>76</v>
      </c>
      <c r="E141" s="179" t="s">
        <v>983</v>
      </c>
      <c r="F141" s="179" t="s">
        <v>984</v>
      </c>
      <c r="G141" s="177"/>
      <c r="H141" s="177"/>
      <c r="I141" s="180"/>
      <c r="J141" s="181">
        <f>BK141</f>
        <v>0</v>
      </c>
      <c r="K141" s="177"/>
      <c r="L141" s="182"/>
      <c r="M141" s="183"/>
      <c r="N141" s="184"/>
      <c r="O141" s="184"/>
      <c r="P141" s="185">
        <f>P142</f>
        <v>0</v>
      </c>
      <c r="Q141" s="184"/>
      <c r="R141" s="185">
        <f>R142</f>
        <v>0</v>
      </c>
      <c r="S141" s="184"/>
      <c r="T141" s="186">
        <f>T142</f>
        <v>0</v>
      </c>
      <c r="AR141" s="187" t="s">
        <v>194</v>
      </c>
      <c r="AT141" s="188" t="s">
        <v>76</v>
      </c>
      <c r="AU141" s="188" t="s">
        <v>77</v>
      </c>
      <c r="AY141" s="187" t="s">
        <v>187</v>
      </c>
      <c r="BK141" s="189">
        <f>BK142</f>
        <v>0</v>
      </c>
    </row>
    <row r="142" spans="2:65" s="10" customFormat="1" ht="19.899999999999999" customHeight="1">
      <c r="B142" s="176"/>
      <c r="C142" s="177"/>
      <c r="D142" s="178" t="s">
        <v>76</v>
      </c>
      <c r="E142" s="190" t="s">
        <v>985</v>
      </c>
      <c r="F142" s="190" t="s">
        <v>986</v>
      </c>
      <c r="G142" s="177"/>
      <c r="H142" s="177"/>
      <c r="I142" s="180"/>
      <c r="J142" s="191">
        <f>BK142</f>
        <v>0</v>
      </c>
      <c r="K142" s="177"/>
      <c r="L142" s="182"/>
      <c r="M142" s="183"/>
      <c r="N142" s="184"/>
      <c r="O142" s="184"/>
      <c r="P142" s="185">
        <f>SUM(P143:P144)</f>
        <v>0</v>
      </c>
      <c r="Q142" s="184"/>
      <c r="R142" s="185">
        <f>SUM(R143:R144)</f>
        <v>0</v>
      </c>
      <c r="S142" s="184"/>
      <c r="T142" s="186">
        <f>SUM(T143:T144)</f>
        <v>0</v>
      </c>
      <c r="AR142" s="187" t="s">
        <v>194</v>
      </c>
      <c r="AT142" s="188" t="s">
        <v>76</v>
      </c>
      <c r="AU142" s="188" t="s">
        <v>85</v>
      </c>
      <c r="AY142" s="187" t="s">
        <v>187</v>
      </c>
      <c r="BK142" s="189">
        <f>SUM(BK143:BK144)</f>
        <v>0</v>
      </c>
    </row>
    <row r="143" spans="2:65" s="1" customFormat="1" ht="25.5" customHeight="1">
      <c r="B143" s="41"/>
      <c r="C143" s="192" t="s">
        <v>363</v>
      </c>
      <c r="D143" s="192" t="s">
        <v>189</v>
      </c>
      <c r="E143" s="193" t="s">
        <v>988</v>
      </c>
      <c r="F143" s="194" t="s">
        <v>1227</v>
      </c>
      <c r="G143" s="195" t="s">
        <v>192</v>
      </c>
      <c r="H143" s="196">
        <v>4</v>
      </c>
      <c r="I143" s="197"/>
      <c r="J143" s="198">
        <f>ROUND(I143*H143,2)</f>
        <v>0</v>
      </c>
      <c r="K143" s="194" t="s">
        <v>193</v>
      </c>
      <c r="L143" s="61"/>
      <c r="M143" s="199" t="s">
        <v>21</v>
      </c>
      <c r="N143" s="200" t="s">
        <v>48</v>
      </c>
      <c r="O143" s="4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256</v>
      </c>
      <c r="AT143" s="24" t="s">
        <v>189</v>
      </c>
      <c r="AU143" s="24" t="s">
        <v>87</v>
      </c>
      <c r="AY143" s="24" t="s">
        <v>187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85</v>
      </c>
      <c r="BK143" s="203">
        <f>ROUND(I143*H143,2)</f>
        <v>0</v>
      </c>
      <c r="BL143" s="24" t="s">
        <v>256</v>
      </c>
      <c r="BM143" s="24" t="s">
        <v>1344</v>
      </c>
    </row>
    <row r="144" spans="2:65" s="1" customFormat="1" ht="38.25" customHeight="1">
      <c r="B144" s="41"/>
      <c r="C144" s="192" t="s">
        <v>371</v>
      </c>
      <c r="D144" s="192" t="s">
        <v>189</v>
      </c>
      <c r="E144" s="193" t="s">
        <v>992</v>
      </c>
      <c r="F144" s="194" t="s">
        <v>1345</v>
      </c>
      <c r="G144" s="195" t="s">
        <v>293</v>
      </c>
      <c r="H144" s="196">
        <v>20</v>
      </c>
      <c r="I144" s="197"/>
      <c r="J144" s="198">
        <f>ROUND(I144*H144,2)</f>
        <v>0</v>
      </c>
      <c r="K144" s="194" t="s">
        <v>193</v>
      </c>
      <c r="L144" s="61"/>
      <c r="M144" s="199" t="s">
        <v>21</v>
      </c>
      <c r="N144" s="200" t="s">
        <v>48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256</v>
      </c>
      <c r="AT144" s="24" t="s">
        <v>189</v>
      </c>
      <c r="AU144" s="24" t="s">
        <v>87</v>
      </c>
      <c r="AY144" s="24" t="s">
        <v>187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85</v>
      </c>
      <c r="BK144" s="203">
        <f>ROUND(I144*H144,2)</f>
        <v>0</v>
      </c>
      <c r="BL144" s="24" t="s">
        <v>256</v>
      </c>
      <c r="BM144" s="24" t="s">
        <v>1346</v>
      </c>
    </row>
    <row r="145" spans="2:65" s="10" customFormat="1" ht="37.35" customHeight="1">
      <c r="B145" s="176"/>
      <c r="C145" s="177"/>
      <c r="D145" s="178" t="s">
        <v>76</v>
      </c>
      <c r="E145" s="179" t="s">
        <v>1004</v>
      </c>
      <c r="F145" s="179" t="s">
        <v>1005</v>
      </c>
      <c r="G145" s="177"/>
      <c r="H145" s="177"/>
      <c r="I145" s="180"/>
      <c r="J145" s="181">
        <f>BK145</f>
        <v>0</v>
      </c>
      <c r="K145" s="177"/>
      <c r="L145" s="182"/>
      <c r="M145" s="183"/>
      <c r="N145" s="184"/>
      <c r="O145" s="184"/>
      <c r="P145" s="185">
        <f>SUM(P146:P149)</f>
        <v>0</v>
      </c>
      <c r="Q145" s="184"/>
      <c r="R145" s="185">
        <f>SUM(R146:R149)</f>
        <v>0</v>
      </c>
      <c r="S145" s="184"/>
      <c r="T145" s="186">
        <f>SUM(T146:T149)</f>
        <v>0</v>
      </c>
      <c r="AR145" s="187" t="s">
        <v>194</v>
      </c>
      <c r="AT145" s="188" t="s">
        <v>76</v>
      </c>
      <c r="AU145" s="188" t="s">
        <v>77</v>
      </c>
      <c r="AY145" s="187" t="s">
        <v>187</v>
      </c>
      <c r="BK145" s="189">
        <f>SUM(BK146:BK149)</f>
        <v>0</v>
      </c>
    </row>
    <row r="146" spans="2:65" s="1" customFormat="1" ht="25.5" customHeight="1">
      <c r="B146" s="41"/>
      <c r="C146" s="192" t="s">
        <v>528</v>
      </c>
      <c r="D146" s="192" t="s">
        <v>189</v>
      </c>
      <c r="E146" s="193" t="s">
        <v>1347</v>
      </c>
      <c r="F146" s="194" t="s">
        <v>1008</v>
      </c>
      <c r="G146" s="195" t="s">
        <v>192</v>
      </c>
      <c r="H146" s="196">
        <v>3</v>
      </c>
      <c r="I146" s="197"/>
      <c r="J146" s="198">
        <f>ROUND(I146*H146,2)</f>
        <v>0</v>
      </c>
      <c r="K146" s="194" t="s">
        <v>193</v>
      </c>
      <c r="L146" s="61"/>
      <c r="M146" s="199" t="s">
        <v>21</v>
      </c>
      <c r="N146" s="200" t="s">
        <v>48</v>
      </c>
      <c r="O146" s="4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1009</v>
      </c>
      <c r="AT146" s="24" t="s">
        <v>189</v>
      </c>
      <c r="AU146" s="24" t="s">
        <v>85</v>
      </c>
      <c r="AY146" s="24" t="s">
        <v>187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85</v>
      </c>
      <c r="BK146" s="203">
        <f>ROUND(I146*H146,2)</f>
        <v>0</v>
      </c>
      <c r="BL146" s="24" t="s">
        <v>1009</v>
      </c>
      <c r="BM146" s="24" t="s">
        <v>1348</v>
      </c>
    </row>
    <row r="147" spans="2:65" s="1" customFormat="1" ht="16.5" customHeight="1">
      <c r="B147" s="41"/>
      <c r="C147" s="192" t="s">
        <v>533</v>
      </c>
      <c r="D147" s="192" t="s">
        <v>189</v>
      </c>
      <c r="E147" s="193" t="s">
        <v>1012</v>
      </c>
      <c r="F147" s="194" t="s">
        <v>1013</v>
      </c>
      <c r="G147" s="195" t="s">
        <v>1014</v>
      </c>
      <c r="H147" s="196">
        <v>1</v>
      </c>
      <c r="I147" s="197"/>
      <c r="J147" s="198">
        <f>ROUND(I147*H147,2)</f>
        <v>0</v>
      </c>
      <c r="K147" s="194" t="s">
        <v>193</v>
      </c>
      <c r="L147" s="61"/>
      <c r="M147" s="199" t="s">
        <v>21</v>
      </c>
      <c r="N147" s="200" t="s">
        <v>48</v>
      </c>
      <c r="O147" s="4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1009</v>
      </c>
      <c r="AT147" s="24" t="s">
        <v>189</v>
      </c>
      <c r="AU147" s="24" t="s">
        <v>85</v>
      </c>
      <c r="AY147" s="24" t="s">
        <v>187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85</v>
      </c>
      <c r="BK147" s="203">
        <f>ROUND(I147*H147,2)</f>
        <v>0</v>
      </c>
      <c r="BL147" s="24" t="s">
        <v>1009</v>
      </c>
      <c r="BM147" s="24" t="s">
        <v>1349</v>
      </c>
    </row>
    <row r="148" spans="2:65" s="1" customFormat="1" ht="16.5" customHeight="1">
      <c r="B148" s="41"/>
      <c r="C148" s="192" t="s">
        <v>537</v>
      </c>
      <c r="D148" s="192" t="s">
        <v>189</v>
      </c>
      <c r="E148" s="193" t="s">
        <v>1017</v>
      </c>
      <c r="F148" s="194" t="s">
        <v>1018</v>
      </c>
      <c r="G148" s="195" t="s">
        <v>1014</v>
      </c>
      <c r="H148" s="196">
        <v>1</v>
      </c>
      <c r="I148" s="197"/>
      <c r="J148" s="198">
        <f>ROUND(I148*H148,2)</f>
        <v>0</v>
      </c>
      <c r="K148" s="194" t="s">
        <v>193</v>
      </c>
      <c r="L148" s="61"/>
      <c r="M148" s="199" t="s">
        <v>21</v>
      </c>
      <c r="N148" s="200" t="s">
        <v>48</v>
      </c>
      <c r="O148" s="4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1009</v>
      </c>
      <c r="AT148" s="24" t="s">
        <v>189</v>
      </c>
      <c r="AU148" s="24" t="s">
        <v>85</v>
      </c>
      <c r="AY148" s="24" t="s">
        <v>187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85</v>
      </c>
      <c r="BK148" s="203">
        <f>ROUND(I148*H148,2)</f>
        <v>0</v>
      </c>
      <c r="BL148" s="24" t="s">
        <v>1009</v>
      </c>
      <c r="BM148" s="24" t="s">
        <v>1350</v>
      </c>
    </row>
    <row r="149" spans="2:65" s="1" customFormat="1" ht="25.5" customHeight="1">
      <c r="B149" s="41"/>
      <c r="C149" s="192" t="s">
        <v>542</v>
      </c>
      <c r="D149" s="192" t="s">
        <v>189</v>
      </c>
      <c r="E149" s="193" t="s">
        <v>1021</v>
      </c>
      <c r="F149" s="194" t="s">
        <v>1022</v>
      </c>
      <c r="G149" s="195" t="s">
        <v>1014</v>
      </c>
      <c r="H149" s="196">
        <v>1</v>
      </c>
      <c r="I149" s="197"/>
      <c r="J149" s="198">
        <f>ROUND(I149*H149,2)</f>
        <v>0</v>
      </c>
      <c r="K149" s="194" t="s">
        <v>193</v>
      </c>
      <c r="L149" s="61"/>
      <c r="M149" s="199" t="s">
        <v>21</v>
      </c>
      <c r="N149" s="216" t="s">
        <v>48</v>
      </c>
      <c r="O149" s="217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AR149" s="24" t="s">
        <v>1009</v>
      </c>
      <c r="AT149" s="24" t="s">
        <v>189</v>
      </c>
      <c r="AU149" s="24" t="s">
        <v>85</v>
      </c>
      <c r="AY149" s="24" t="s">
        <v>187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85</v>
      </c>
      <c r="BK149" s="203">
        <f>ROUND(I149*H149,2)</f>
        <v>0</v>
      </c>
      <c r="BL149" s="24" t="s">
        <v>1009</v>
      </c>
      <c r="BM149" s="24" t="s">
        <v>1351</v>
      </c>
    </row>
    <row r="150" spans="2:65" s="1" customFormat="1" ht="6.95" customHeight="1">
      <c r="B150" s="56"/>
      <c r="C150" s="57"/>
      <c r="D150" s="57"/>
      <c r="E150" s="57"/>
      <c r="F150" s="57"/>
      <c r="G150" s="57"/>
      <c r="H150" s="57"/>
      <c r="I150" s="139"/>
      <c r="J150" s="57"/>
      <c r="K150" s="57"/>
      <c r="L150" s="61"/>
    </row>
  </sheetData>
  <sheetProtection algorithmName="SHA-512" hashValue="4N3PcOsYYw6v7HWJMdu/q9FsyjYREOVspRetM3qVHr07fu7mgGxCZlJIIjNHQ21ffffMVOrkkmZE32sm4wOfqw==" saltValue="UUGsj+hJmCy67RYjDD2QdoU7bpDLT5Gme/fFWStPehJBt8ReIKljIb0EswyZe3PMdeNg5pfXt1DyRCaDXx8E+A==" spinCount="100000" sheet="1" objects="1" scenarios="1" formatColumns="0" formatRows="0" autoFilter="0"/>
  <autoFilter ref="C87:K149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99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1352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ROUND(SUM(BE86:BE227), 2)</f>
        <v>0</v>
      </c>
      <c r="G30" s="42"/>
      <c r="H30" s="42"/>
      <c r="I30" s="131">
        <v>0.21</v>
      </c>
      <c r="J30" s="130">
        <f>ROUND(ROUND((SUM(BE86:BE227)),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ROUND(SUM(BF86:BF227), 2)</f>
        <v>0</v>
      </c>
      <c r="G31" s="42"/>
      <c r="H31" s="42"/>
      <c r="I31" s="131">
        <v>0.15</v>
      </c>
      <c r="J31" s="130">
        <f>ROUND(ROUND((SUM(BF86:BF227)),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ROUND(SUM(BG86:BG227),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ROUND(SUM(BH86:BH227),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ROUND(SUM(BI86:BI227),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___301.1 - Kanalizační přípojka (Správa služeb hl. m. Prahy)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J86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164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47" s="8" customFormat="1" ht="19.899999999999999" customHeight="1">
      <c r="B58" s="156"/>
      <c r="C58" s="157"/>
      <c r="D58" s="158" t="s">
        <v>165</v>
      </c>
      <c r="E58" s="159"/>
      <c r="F58" s="159"/>
      <c r="G58" s="159"/>
      <c r="H58" s="159"/>
      <c r="I58" s="160"/>
      <c r="J58" s="161">
        <f>J88</f>
        <v>0</v>
      </c>
      <c r="K58" s="162"/>
    </row>
    <row r="59" spans="2:47" s="8" customFormat="1" ht="19.899999999999999" customHeight="1">
      <c r="B59" s="156"/>
      <c r="C59" s="157"/>
      <c r="D59" s="158" t="s">
        <v>1238</v>
      </c>
      <c r="E59" s="159"/>
      <c r="F59" s="159"/>
      <c r="G59" s="159"/>
      <c r="H59" s="159"/>
      <c r="I59" s="160"/>
      <c r="J59" s="161">
        <f>J141</f>
        <v>0</v>
      </c>
      <c r="K59" s="162"/>
    </row>
    <row r="60" spans="2:47" s="8" customFormat="1" ht="19.899999999999999" customHeight="1">
      <c r="B60" s="156"/>
      <c r="C60" s="157"/>
      <c r="D60" s="158" t="s">
        <v>1239</v>
      </c>
      <c r="E60" s="159"/>
      <c r="F60" s="159"/>
      <c r="G60" s="159"/>
      <c r="H60" s="159"/>
      <c r="I60" s="160"/>
      <c r="J60" s="161">
        <f>J145</f>
        <v>0</v>
      </c>
      <c r="K60" s="162"/>
    </row>
    <row r="61" spans="2:47" s="8" customFormat="1" ht="19.899999999999999" customHeight="1">
      <c r="B61" s="156"/>
      <c r="C61" s="157"/>
      <c r="D61" s="158" t="s">
        <v>1353</v>
      </c>
      <c r="E61" s="159"/>
      <c r="F61" s="159"/>
      <c r="G61" s="159"/>
      <c r="H61" s="159"/>
      <c r="I61" s="160"/>
      <c r="J61" s="161">
        <f>J162</f>
        <v>0</v>
      </c>
      <c r="K61" s="162"/>
    </row>
    <row r="62" spans="2:47" s="8" customFormat="1" ht="19.899999999999999" customHeight="1">
      <c r="B62" s="156"/>
      <c r="C62" s="157"/>
      <c r="D62" s="158" t="s">
        <v>386</v>
      </c>
      <c r="E62" s="159"/>
      <c r="F62" s="159"/>
      <c r="G62" s="159"/>
      <c r="H62" s="159"/>
      <c r="I62" s="160"/>
      <c r="J62" s="161">
        <f>J210</f>
        <v>0</v>
      </c>
      <c r="K62" s="162"/>
    </row>
    <row r="63" spans="2:47" s="7" customFormat="1" ht="24.95" customHeight="1">
      <c r="B63" s="149"/>
      <c r="C63" s="150"/>
      <c r="D63" s="151" t="s">
        <v>389</v>
      </c>
      <c r="E63" s="152"/>
      <c r="F63" s="152"/>
      <c r="G63" s="152"/>
      <c r="H63" s="152"/>
      <c r="I63" s="153"/>
      <c r="J63" s="154">
        <f>J215</f>
        <v>0</v>
      </c>
      <c r="K63" s="155"/>
    </row>
    <row r="64" spans="2:47" s="8" customFormat="1" ht="19.899999999999999" customHeight="1">
      <c r="B64" s="156"/>
      <c r="C64" s="157"/>
      <c r="D64" s="158" t="s">
        <v>390</v>
      </c>
      <c r="E64" s="159"/>
      <c r="F64" s="159"/>
      <c r="G64" s="159"/>
      <c r="H64" s="159"/>
      <c r="I64" s="160"/>
      <c r="J64" s="161">
        <f>J216</f>
        <v>0</v>
      </c>
      <c r="K64" s="162"/>
    </row>
    <row r="65" spans="2:12" s="7" customFormat="1" ht="24.95" customHeight="1">
      <c r="B65" s="149"/>
      <c r="C65" s="150"/>
      <c r="D65" s="151" t="s">
        <v>1354</v>
      </c>
      <c r="E65" s="152"/>
      <c r="F65" s="152"/>
      <c r="G65" s="152"/>
      <c r="H65" s="152"/>
      <c r="I65" s="153"/>
      <c r="J65" s="154">
        <f>J220</f>
        <v>0</v>
      </c>
      <c r="K65" s="155"/>
    </row>
    <row r="66" spans="2:12" s="8" customFormat="1" ht="19.899999999999999" customHeight="1">
      <c r="B66" s="156"/>
      <c r="C66" s="157"/>
      <c r="D66" s="158" t="s">
        <v>1355</v>
      </c>
      <c r="E66" s="159"/>
      <c r="F66" s="159"/>
      <c r="G66" s="159"/>
      <c r="H66" s="159"/>
      <c r="I66" s="160"/>
      <c r="J66" s="161">
        <f>J221</f>
        <v>0</v>
      </c>
      <c r="K66" s="162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18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2"/>
      <c r="J72" s="60"/>
      <c r="K72" s="60"/>
      <c r="L72" s="61"/>
    </row>
    <row r="73" spans="2:12" s="1" customFormat="1" ht="36.950000000000003" customHeight="1">
      <c r="B73" s="41"/>
      <c r="C73" s="62" t="s">
        <v>171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6.5" customHeight="1">
      <c r="B76" s="41"/>
      <c r="C76" s="63"/>
      <c r="D76" s="63"/>
      <c r="E76" s="387" t="str">
        <f>E7</f>
        <v>Sdružené parkoviště Jankovcova, Praha 7</v>
      </c>
      <c r="F76" s="388"/>
      <c r="G76" s="388"/>
      <c r="H76" s="388"/>
      <c r="I76" s="163"/>
      <c r="J76" s="63"/>
      <c r="K76" s="63"/>
      <c r="L76" s="61"/>
    </row>
    <row r="77" spans="2:12" s="1" customFormat="1" ht="14.45" customHeight="1">
      <c r="B77" s="41"/>
      <c r="C77" s="65" t="s">
        <v>157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7.25" customHeight="1">
      <c r="B78" s="41"/>
      <c r="C78" s="63"/>
      <c r="D78" s="63"/>
      <c r="E78" s="362" t="str">
        <f>E9</f>
        <v>___301.1 - Kanalizační přípojka (Správa služeb hl. m. Prahy)</v>
      </c>
      <c r="F78" s="389"/>
      <c r="G78" s="389"/>
      <c r="H78" s="389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64" t="str">
        <f>F12</f>
        <v>Praha 7</v>
      </c>
      <c r="G80" s="63"/>
      <c r="H80" s="63"/>
      <c r="I80" s="165" t="s">
        <v>26</v>
      </c>
      <c r="J80" s="73" t="str">
        <f>IF(J12="","",J12)</f>
        <v>19. 3. 2018</v>
      </c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>
      <c r="B82" s="41"/>
      <c r="C82" s="65" t="s">
        <v>28</v>
      </c>
      <c r="D82" s="63"/>
      <c r="E82" s="63"/>
      <c r="F82" s="164" t="str">
        <f>E15</f>
        <v>Technická správa komunikací hl. m. Prahy, a.s.</v>
      </c>
      <c r="G82" s="63"/>
      <c r="H82" s="63"/>
      <c r="I82" s="165" t="s">
        <v>36</v>
      </c>
      <c r="J82" s="164" t="str">
        <f>E21</f>
        <v>Sinpps s.r.o.</v>
      </c>
      <c r="K82" s="63"/>
      <c r="L82" s="61"/>
    </row>
    <row r="83" spans="2:65" s="1" customFormat="1" ht="14.45" customHeight="1">
      <c r="B83" s="41"/>
      <c r="C83" s="65" t="s">
        <v>34</v>
      </c>
      <c r="D83" s="63"/>
      <c r="E83" s="63"/>
      <c r="F83" s="164" t="str">
        <f>IF(E18="","",E18)</f>
        <v/>
      </c>
      <c r="G83" s="63"/>
      <c r="H83" s="63"/>
      <c r="I83" s="163"/>
      <c r="J83" s="63"/>
      <c r="K83" s="63"/>
      <c r="L83" s="61"/>
    </row>
    <row r="84" spans="2:65" s="1" customFormat="1" ht="10.3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9" customFormat="1" ht="29.25" customHeight="1">
      <c r="B85" s="166"/>
      <c r="C85" s="167" t="s">
        <v>172</v>
      </c>
      <c r="D85" s="168" t="s">
        <v>62</v>
      </c>
      <c r="E85" s="168" t="s">
        <v>58</v>
      </c>
      <c r="F85" s="168" t="s">
        <v>173</v>
      </c>
      <c r="G85" s="168" t="s">
        <v>174</v>
      </c>
      <c r="H85" s="168" t="s">
        <v>175</v>
      </c>
      <c r="I85" s="169" t="s">
        <v>176</v>
      </c>
      <c r="J85" s="168" t="s">
        <v>161</v>
      </c>
      <c r="K85" s="170" t="s">
        <v>177</v>
      </c>
      <c r="L85" s="171"/>
      <c r="M85" s="81" t="s">
        <v>178</v>
      </c>
      <c r="N85" s="82" t="s">
        <v>47</v>
      </c>
      <c r="O85" s="82" t="s">
        <v>179</v>
      </c>
      <c r="P85" s="82" t="s">
        <v>180</v>
      </c>
      <c r="Q85" s="82" t="s">
        <v>181</v>
      </c>
      <c r="R85" s="82" t="s">
        <v>182</v>
      </c>
      <c r="S85" s="82" t="s">
        <v>183</v>
      </c>
      <c r="T85" s="83" t="s">
        <v>184</v>
      </c>
    </row>
    <row r="86" spans="2:65" s="1" customFormat="1" ht="29.25" customHeight="1">
      <c r="B86" s="41"/>
      <c r="C86" s="87" t="s">
        <v>162</v>
      </c>
      <c r="D86" s="63"/>
      <c r="E86" s="63"/>
      <c r="F86" s="63"/>
      <c r="G86" s="63"/>
      <c r="H86" s="63"/>
      <c r="I86" s="163"/>
      <c r="J86" s="172">
        <f>BK86</f>
        <v>0</v>
      </c>
      <c r="K86" s="63"/>
      <c r="L86" s="61"/>
      <c r="M86" s="84"/>
      <c r="N86" s="85"/>
      <c r="O86" s="85"/>
      <c r="P86" s="173">
        <f>P87+P215+P220</f>
        <v>0</v>
      </c>
      <c r="Q86" s="85"/>
      <c r="R86" s="173">
        <f>R87+R215+R220</f>
        <v>10.261497800000001</v>
      </c>
      <c r="S86" s="85"/>
      <c r="T86" s="174">
        <f>T87+T215+T220</f>
        <v>0</v>
      </c>
      <c r="AT86" s="24" t="s">
        <v>76</v>
      </c>
      <c r="AU86" s="24" t="s">
        <v>163</v>
      </c>
      <c r="BK86" s="175">
        <f>BK87+BK215+BK220</f>
        <v>0</v>
      </c>
    </row>
    <row r="87" spans="2:65" s="10" customFormat="1" ht="37.35" customHeight="1">
      <c r="B87" s="176"/>
      <c r="C87" s="177"/>
      <c r="D87" s="178" t="s">
        <v>76</v>
      </c>
      <c r="E87" s="179" t="s">
        <v>185</v>
      </c>
      <c r="F87" s="179" t="s">
        <v>186</v>
      </c>
      <c r="G87" s="177"/>
      <c r="H87" s="177"/>
      <c r="I87" s="180"/>
      <c r="J87" s="181">
        <f>BK87</f>
        <v>0</v>
      </c>
      <c r="K87" s="177"/>
      <c r="L87" s="182"/>
      <c r="M87" s="183"/>
      <c r="N87" s="184"/>
      <c r="O87" s="184"/>
      <c r="P87" s="185">
        <f>P88+P141+P145+P162+P210</f>
        <v>0</v>
      </c>
      <c r="Q87" s="184"/>
      <c r="R87" s="185">
        <f>R88+R141+R145+R162+R210</f>
        <v>10.261497800000001</v>
      </c>
      <c r="S87" s="184"/>
      <c r="T87" s="186">
        <f>T88+T141+T145+T162+T210</f>
        <v>0</v>
      </c>
      <c r="AR87" s="187" t="s">
        <v>85</v>
      </c>
      <c r="AT87" s="188" t="s">
        <v>76</v>
      </c>
      <c r="AU87" s="188" t="s">
        <v>77</v>
      </c>
      <c r="AY87" s="187" t="s">
        <v>187</v>
      </c>
      <c r="BK87" s="189">
        <f>BK88+BK141+BK145+BK162+BK210</f>
        <v>0</v>
      </c>
    </row>
    <row r="88" spans="2:65" s="10" customFormat="1" ht="19.899999999999999" customHeight="1">
      <c r="B88" s="176"/>
      <c r="C88" s="177"/>
      <c r="D88" s="178" t="s">
        <v>76</v>
      </c>
      <c r="E88" s="190" t="s">
        <v>85</v>
      </c>
      <c r="F88" s="190" t="s">
        <v>188</v>
      </c>
      <c r="G88" s="177"/>
      <c r="H88" s="177"/>
      <c r="I88" s="180"/>
      <c r="J88" s="191">
        <f>BK88</f>
        <v>0</v>
      </c>
      <c r="K88" s="177"/>
      <c r="L88" s="182"/>
      <c r="M88" s="183"/>
      <c r="N88" s="184"/>
      <c r="O88" s="184"/>
      <c r="P88" s="185">
        <f>SUM(P89:P140)</f>
        <v>0</v>
      </c>
      <c r="Q88" s="184"/>
      <c r="R88" s="185">
        <f>SUM(R89:R140)</f>
        <v>0.24354000000000001</v>
      </c>
      <c r="S88" s="184"/>
      <c r="T88" s="186">
        <f>SUM(T89:T140)</f>
        <v>0</v>
      </c>
      <c r="AR88" s="187" t="s">
        <v>85</v>
      </c>
      <c r="AT88" s="188" t="s">
        <v>76</v>
      </c>
      <c r="AU88" s="188" t="s">
        <v>85</v>
      </c>
      <c r="AY88" s="187" t="s">
        <v>187</v>
      </c>
      <c r="BK88" s="189">
        <f>SUM(BK89:BK140)</f>
        <v>0</v>
      </c>
    </row>
    <row r="89" spans="2:65" s="1" customFormat="1" ht="16.5" customHeight="1">
      <c r="B89" s="41"/>
      <c r="C89" s="192" t="s">
        <v>85</v>
      </c>
      <c r="D89" s="192" t="s">
        <v>189</v>
      </c>
      <c r="E89" s="193" t="s">
        <v>1356</v>
      </c>
      <c r="F89" s="194" t="s">
        <v>1357</v>
      </c>
      <c r="G89" s="195" t="s">
        <v>293</v>
      </c>
      <c r="H89" s="196">
        <v>6.6</v>
      </c>
      <c r="I89" s="197"/>
      <c r="J89" s="198">
        <f>ROUND(I89*H89,2)</f>
        <v>0</v>
      </c>
      <c r="K89" s="194" t="s">
        <v>193</v>
      </c>
      <c r="L89" s="61"/>
      <c r="M89" s="199" t="s">
        <v>21</v>
      </c>
      <c r="N89" s="200" t="s">
        <v>48</v>
      </c>
      <c r="O89" s="42"/>
      <c r="P89" s="201">
        <f>O89*H89</f>
        <v>0</v>
      </c>
      <c r="Q89" s="201">
        <v>3.6900000000000002E-2</v>
      </c>
      <c r="R89" s="201">
        <f>Q89*H89</f>
        <v>0.24354000000000001</v>
      </c>
      <c r="S89" s="201">
        <v>0</v>
      </c>
      <c r="T89" s="202">
        <f>S89*H89</f>
        <v>0</v>
      </c>
      <c r="AR89" s="24" t="s">
        <v>194</v>
      </c>
      <c r="AT89" s="24" t="s">
        <v>189</v>
      </c>
      <c r="AU89" s="24" t="s">
        <v>87</v>
      </c>
      <c r="AY89" s="24" t="s">
        <v>187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85</v>
      </c>
      <c r="BK89" s="203">
        <f>ROUND(I89*H89,2)</f>
        <v>0</v>
      </c>
      <c r="BL89" s="24" t="s">
        <v>194</v>
      </c>
      <c r="BM89" s="24" t="s">
        <v>1358</v>
      </c>
    </row>
    <row r="90" spans="2:65" s="12" customFormat="1" ht="13.5">
      <c r="B90" s="230"/>
      <c r="C90" s="231"/>
      <c r="D90" s="206" t="s">
        <v>223</v>
      </c>
      <c r="E90" s="232" t="s">
        <v>21</v>
      </c>
      <c r="F90" s="233" t="s">
        <v>1359</v>
      </c>
      <c r="G90" s="231"/>
      <c r="H90" s="232" t="s">
        <v>21</v>
      </c>
      <c r="I90" s="234"/>
      <c r="J90" s="231"/>
      <c r="K90" s="231"/>
      <c r="L90" s="235"/>
      <c r="M90" s="236"/>
      <c r="N90" s="237"/>
      <c r="O90" s="237"/>
      <c r="P90" s="237"/>
      <c r="Q90" s="237"/>
      <c r="R90" s="237"/>
      <c r="S90" s="237"/>
      <c r="T90" s="238"/>
      <c r="AT90" s="239" t="s">
        <v>223</v>
      </c>
      <c r="AU90" s="239" t="s">
        <v>87</v>
      </c>
      <c r="AV90" s="12" t="s">
        <v>85</v>
      </c>
      <c r="AW90" s="12" t="s">
        <v>40</v>
      </c>
      <c r="AX90" s="12" t="s">
        <v>77</v>
      </c>
      <c r="AY90" s="239" t="s">
        <v>187</v>
      </c>
    </row>
    <row r="91" spans="2:65" s="11" customFormat="1" ht="13.5">
      <c r="B91" s="204"/>
      <c r="C91" s="205"/>
      <c r="D91" s="206" t="s">
        <v>223</v>
      </c>
      <c r="E91" s="207" t="s">
        <v>21</v>
      </c>
      <c r="F91" s="208" t="s">
        <v>1360</v>
      </c>
      <c r="G91" s="205"/>
      <c r="H91" s="209">
        <v>6.6</v>
      </c>
      <c r="I91" s="210"/>
      <c r="J91" s="205"/>
      <c r="K91" s="205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223</v>
      </c>
      <c r="AU91" s="215" t="s">
        <v>87</v>
      </c>
      <c r="AV91" s="11" t="s">
        <v>87</v>
      </c>
      <c r="AW91" s="11" t="s">
        <v>40</v>
      </c>
      <c r="AX91" s="11" t="s">
        <v>85</v>
      </c>
      <c r="AY91" s="215" t="s">
        <v>187</v>
      </c>
    </row>
    <row r="92" spans="2:65" s="1" customFormat="1" ht="25.5" customHeight="1">
      <c r="B92" s="41"/>
      <c r="C92" s="192" t="s">
        <v>87</v>
      </c>
      <c r="D92" s="192" t="s">
        <v>189</v>
      </c>
      <c r="E92" s="193" t="s">
        <v>1361</v>
      </c>
      <c r="F92" s="194" t="s">
        <v>1362</v>
      </c>
      <c r="G92" s="195" t="s">
        <v>233</v>
      </c>
      <c r="H92" s="196">
        <v>33.904000000000003</v>
      </c>
      <c r="I92" s="197"/>
      <c r="J92" s="198">
        <f>ROUND(I92*H92,2)</f>
        <v>0</v>
      </c>
      <c r="K92" s="194" t="s">
        <v>193</v>
      </c>
      <c r="L92" s="61"/>
      <c r="M92" s="199" t="s">
        <v>21</v>
      </c>
      <c r="N92" s="200" t="s">
        <v>48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194</v>
      </c>
      <c r="AT92" s="24" t="s">
        <v>189</v>
      </c>
      <c r="AU92" s="24" t="s">
        <v>87</v>
      </c>
      <c r="AY92" s="24" t="s">
        <v>187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85</v>
      </c>
      <c r="BK92" s="203">
        <f>ROUND(I92*H92,2)</f>
        <v>0</v>
      </c>
      <c r="BL92" s="24" t="s">
        <v>194</v>
      </c>
      <c r="BM92" s="24" t="s">
        <v>1363</v>
      </c>
    </row>
    <row r="93" spans="2:65" s="12" customFormat="1" ht="13.5">
      <c r="B93" s="230"/>
      <c r="C93" s="231"/>
      <c r="D93" s="206" t="s">
        <v>223</v>
      </c>
      <c r="E93" s="232" t="s">
        <v>21</v>
      </c>
      <c r="F93" s="233" t="s">
        <v>1364</v>
      </c>
      <c r="G93" s="231"/>
      <c r="H93" s="232" t="s">
        <v>21</v>
      </c>
      <c r="I93" s="234"/>
      <c r="J93" s="231"/>
      <c r="K93" s="231"/>
      <c r="L93" s="235"/>
      <c r="M93" s="236"/>
      <c r="N93" s="237"/>
      <c r="O93" s="237"/>
      <c r="P93" s="237"/>
      <c r="Q93" s="237"/>
      <c r="R93" s="237"/>
      <c r="S93" s="237"/>
      <c r="T93" s="238"/>
      <c r="AT93" s="239" t="s">
        <v>223</v>
      </c>
      <c r="AU93" s="239" t="s">
        <v>87</v>
      </c>
      <c r="AV93" s="12" t="s">
        <v>85</v>
      </c>
      <c r="AW93" s="12" t="s">
        <v>40</v>
      </c>
      <c r="AX93" s="12" t="s">
        <v>77</v>
      </c>
      <c r="AY93" s="239" t="s">
        <v>187</v>
      </c>
    </row>
    <row r="94" spans="2:65" s="11" customFormat="1" ht="13.5">
      <c r="B94" s="204"/>
      <c r="C94" s="205"/>
      <c r="D94" s="206" t="s">
        <v>223</v>
      </c>
      <c r="E94" s="207" t="s">
        <v>21</v>
      </c>
      <c r="F94" s="208" t="s">
        <v>1365</v>
      </c>
      <c r="G94" s="205"/>
      <c r="H94" s="209">
        <v>9.7629999999999999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223</v>
      </c>
      <c r="AU94" s="215" t="s">
        <v>87</v>
      </c>
      <c r="AV94" s="11" t="s">
        <v>87</v>
      </c>
      <c r="AW94" s="11" t="s">
        <v>40</v>
      </c>
      <c r="AX94" s="11" t="s">
        <v>77</v>
      </c>
      <c r="AY94" s="215" t="s">
        <v>187</v>
      </c>
    </row>
    <row r="95" spans="2:65" s="11" customFormat="1" ht="13.5">
      <c r="B95" s="204"/>
      <c r="C95" s="205"/>
      <c r="D95" s="206" t="s">
        <v>223</v>
      </c>
      <c r="E95" s="207" t="s">
        <v>21</v>
      </c>
      <c r="F95" s="208" t="s">
        <v>1366</v>
      </c>
      <c r="G95" s="205"/>
      <c r="H95" s="209">
        <v>7.0979999999999999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223</v>
      </c>
      <c r="AU95" s="215" t="s">
        <v>87</v>
      </c>
      <c r="AV95" s="11" t="s">
        <v>87</v>
      </c>
      <c r="AW95" s="11" t="s">
        <v>40</v>
      </c>
      <c r="AX95" s="11" t="s">
        <v>77</v>
      </c>
      <c r="AY95" s="215" t="s">
        <v>187</v>
      </c>
    </row>
    <row r="96" spans="2:65" s="11" customFormat="1" ht="13.5">
      <c r="B96" s="204"/>
      <c r="C96" s="205"/>
      <c r="D96" s="206" t="s">
        <v>223</v>
      </c>
      <c r="E96" s="207" t="s">
        <v>21</v>
      </c>
      <c r="F96" s="208" t="s">
        <v>1367</v>
      </c>
      <c r="G96" s="205"/>
      <c r="H96" s="209">
        <v>7.4210000000000003</v>
      </c>
      <c r="I96" s="210"/>
      <c r="J96" s="205"/>
      <c r="K96" s="205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223</v>
      </c>
      <c r="AU96" s="215" t="s">
        <v>87</v>
      </c>
      <c r="AV96" s="11" t="s">
        <v>87</v>
      </c>
      <c r="AW96" s="11" t="s">
        <v>40</v>
      </c>
      <c r="AX96" s="11" t="s">
        <v>77</v>
      </c>
      <c r="AY96" s="215" t="s">
        <v>187</v>
      </c>
    </row>
    <row r="97" spans="2:65" s="11" customFormat="1" ht="13.5">
      <c r="B97" s="204"/>
      <c r="C97" s="205"/>
      <c r="D97" s="206" t="s">
        <v>223</v>
      </c>
      <c r="E97" s="207" t="s">
        <v>21</v>
      </c>
      <c r="F97" s="208" t="s">
        <v>1368</v>
      </c>
      <c r="G97" s="205"/>
      <c r="H97" s="209">
        <v>24.922999999999998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223</v>
      </c>
      <c r="AU97" s="215" t="s">
        <v>87</v>
      </c>
      <c r="AV97" s="11" t="s">
        <v>87</v>
      </c>
      <c r="AW97" s="11" t="s">
        <v>40</v>
      </c>
      <c r="AX97" s="11" t="s">
        <v>77</v>
      </c>
      <c r="AY97" s="215" t="s">
        <v>187</v>
      </c>
    </row>
    <row r="98" spans="2:65" s="11" customFormat="1" ht="13.5">
      <c r="B98" s="204"/>
      <c r="C98" s="205"/>
      <c r="D98" s="206" t="s">
        <v>223</v>
      </c>
      <c r="E98" s="207" t="s">
        <v>21</v>
      </c>
      <c r="F98" s="208" t="s">
        <v>1369</v>
      </c>
      <c r="G98" s="205"/>
      <c r="H98" s="209">
        <v>7.4729999999999999</v>
      </c>
      <c r="I98" s="210"/>
      <c r="J98" s="205"/>
      <c r="K98" s="205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223</v>
      </c>
      <c r="AU98" s="215" t="s">
        <v>87</v>
      </c>
      <c r="AV98" s="11" t="s">
        <v>87</v>
      </c>
      <c r="AW98" s="11" t="s">
        <v>40</v>
      </c>
      <c r="AX98" s="11" t="s">
        <v>77</v>
      </c>
      <c r="AY98" s="215" t="s">
        <v>187</v>
      </c>
    </row>
    <row r="99" spans="2:65" s="13" customFormat="1" ht="13.5">
      <c r="B99" s="240"/>
      <c r="C99" s="241"/>
      <c r="D99" s="206" t="s">
        <v>223</v>
      </c>
      <c r="E99" s="242" t="s">
        <v>21</v>
      </c>
      <c r="F99" s="243" t="s">
        <v>1370</v>
      </c>
      <c r="G99" s="241"/>
      <c r="H99" s="244">
        <v>56.677999999999997</v>
      </c>
      <c r="I99" s="245"/>
      <c r="J99" s="241"/>
      <c r="K99" s="241"/>
      <c r="L99" s="246"/>
      <c r="M99" s="247"/>
      <c r="N99" s="248"/>
      <c r="O99" s="248"/>
      <c r="P99" s="248"/>
      <c r="Q99" s="248"/>
      <c r="R99" s="248"/>
      <c r="S99" s="248"/>
      <c r="T99" s="249"/>
      <c r="AT99" s="250" t="s">
        <v>223</v>
      </c>
      <c r="AU99" s="250" t="s">
        <v>87</v>
      </c>
      <c r="AV99" s="13" t="s">
        <v>199</v>
      </c>
      <c r="AW99" s="13" t="s">
        <v>40</v>
      </c>
      <c r="AX99" s="13" t="s">
        <v>77</v>
      </c>
      <c r="AY99" s="250" t="s">
        <v>187</v>
      </c>
    </row>
    <row r="100" spans="2:65" s="11" customFormat="1" ht="13.5">
      <c r="B100" s="204"/>
      <c r="C100" s="205"/>
      <c r="D100" s="206" t="s">
        <v>223</v>
      </c>
      <c r="E100" s="207" t="s">
        <v>21</v>
      </c>
      <c r="F100" s="208" t="s">
        <v>1371</v>
      </c>
      <c r="G100" s="205"/>
      <c r="H100" s="209">
        <v>6.4260000000000002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223</v>
      </c>
      <c r="AU100" s="215" t="s">
        <v>87</v>
      </c>
      <c r="AV100" s="11" t="s">
        <v>87</v>
      </c>
      <c r="AW100" s="11" t="s">
        <v>40</v>
      </c>
      <c r="AX100" s="11" t="s">
        <v>77</v>
      </c>
      <c r="AY100" s="215" t="s">
        <v>187</v>
      </c>
    </row>
    <row r="101" spans="2:65" s="11" customFormat="1" ht="13.5">
      <c r="B101" s="204"/>
      <c r="C101" s="205"/>
      <c r="D101" s="206" t="s">
        <v>223</v>
      </c>
      <c r="E101" s="207" t="s">
        <v>21</v>
      </c>
      <c r="F101" s="208" t="s">
        <v>1372</v>
      </c>
      <c r="G101" s="205"/>
      <c r="H101" s="209">
        <v>4.7039999999999997</v>
      </c>
      <c r="I101" s="210"/>
      <c r="J101" s="205"/>
      <c r="K101" s="205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223</v>
      </c>
      <c r="AU101" s="215" t="s">
        <v>87</v>
      </c>
      <c r="AV101" s="11" t="s">
        <v>87</v>
      </c>
      <c r="AW101" s="11" t="s">
        <v>40</v>
      </c>
      <c r="AX101" s="11" t="s">
        <v>77</v>
      </c>
      <c r="AY101" s="215" t="s">
        <v>187</v>
      </c>
    </row>
    <row r="102" spans="2:65" s="13" customFormat="1" ht="13.5">
      <c r="B102" s="240"/>
      <c r="C102" s="241"/>
      <c r="D102" s="206" t="s">
        <v>223</v>
      </c>
      <c r="E102" s="242" t="s">
        <v>21</v>
      </c>
      <c r="F102" s="243" t="s">
        <v>1373</v>
      </c>
      <c r="G102" s="241"/>
      <c r="H102" s="244">
        <v>11.13</v>
      </c>
      <c r="I102" s="245"/>
      <c r="J102" s="241"/>
      <c r="K102" s="241"/>
      <c r="L102" s="246"/>
      <c r="M102" s="247"/>
      <c r="N102" s="248"/>
      <c r="O102" s="248"/>
      <c r="P102" s="248"/>
      <c r="Q102" s="248"/>
      <c r="R102" s="248"/>
      <c r="S102" s="248"/>
      <c r="T102" s="249"/>
      <c r="AT102" s="250" t="s">
        <v>223</v>
      </c>
      <c r="AU102" s="250" t="s">
        <v>87</v>
      </c>
      <c r="AV102" s="13" t="s">
        <v>199</v>
      </c>
      <c r="AW102" s="13" t="s">
        <v>40</v>
      </c>
      <c r="AX102" s="13" t="s">
        <v>77</v>
      </c>
      <c r="AY102" s="250" t="s">
        <v>187</v>
      </c>
    </row>
    <row r="103" spans="2:65" s="14" customFormat="1" ht="13.5">
      <c r="B103" s="251"/>
      <c r="C103" s="252"/>
      <c r="D103" s="206" t="s">
        <v>223</v>
      </c>
      <c r="E103" s="253" t="s">
        <v>21</v>
      </c>
      <c r="F103" s="254" t="s">
        <v>1374</v>
      </c>
      <c r="G103" s="252"/>
      <c r="H103" s="255">
        <v>67.808000000000007</v>
      </c>
      <c r="I103" s="256"/>
      <c r="J103" s="252"/>
      <c r="K103" s="252"/>
      <c r="L103" s="257"/>
      <c r="M103" s="258"/>
      <c r="N103" s="259"/>
      <c r="O103" s="259"/>
      <c r="P103" s="259"/>
      <c r="Q103" s="259"/>
      <c r="R103" s="259"/>
      <c r="S103" s="259"/>
      <c r="T103" s="260"/>
      <c r="AT103" s="261" t="s">
        <v>223</v>
      </c>
      <c r="AU103" s="261" t="s">
        <v>87</v>
      </c>
      <c r="AV103" s="14" t="s">
        <v>194</v>
      </c>
      <c r="AW103" s="14" t="s">
        <v>40</v>
      </c>
      <c r="AX103" s="14" t="s">
        <v>77</v>
      </c>
      <c r="AY103" s="261" t="s">
        <v>187</v>
      </c>
    </row>
    <row r="104" spans="2:65" s="11" customFormat="1" ht="13.5">
      <c r="B104" s="204"/>
      <c r="C104" s="205"/>
      <c r="D104" s="206" t="s">
        <v>223</v>
      </c>
      <c r="E104" s="207" t="s">
        <v>21</v>
      </c>
      <c r="F104" s="208" t="s">
        <v>1375</v>
      </c>
      <c r="G104" s="205"/>
      <c r="H104" s="209">
        <v>33.904000000000003</v>
      </c>
      <c r="I104" s="210"/>
      <c r="J104" s="205"/>
      <c r="K104" s="205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223</v>
      </c>
      <c r="AU104" s="215" t="s">
        <v>87</v>
      </c>
      <c r="AV104" s="11" t="s">
        <v>87</v>
      </c>
      <c r="AW104" s="11" t="s">
        <v>40</v>
      </c>
      <c r="AX104" s="11" t="s">
        <v>85</v>
      </c>
      <c r="AY104" s="215" t="s">
        <v>187</v>
      </c>
    </row>
    <row r="105" spans="2:65" s="1" customFormat="1" ht="25.5" customHeight="1">
      <c r="B105" s="41"/>
      <c r="C105" s="192" t="s">
        <v>199</v>
      </c>
      <c r="D105" s="192" t="s">
        <v>189</v>
      </c>
      <c r="E105" s="193" t="s">
        <v>1376</v>
      </c>
      <c r="F105" s="194" t="s">
        <v>1377</v>
      </c>
      <c r="G105" s="195" t="s">
        <v>233</v>
      </c>
      <c r="H105" s="196">
        <v>10.170999999999999</v>
      </c>
      <c r="I105" s="197"/>
      <c r="J105" s="198">
        <f>ROUND(I105*H105,2)</f>
        <v>0</v>
      </c>
      <c r="K105" s="194" t="s">
        <v>193</v>
      </c>
      <c r="L105" s="61"/>
      <c r="M105" s="199" t="s">
        <v>21</v>
      </c>
      <c r="N105" s="200" t="s">
        <v>48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194</v>
      </c>
      <c r="AT105" s="24" t="s">
        <v>189</v>
      </c>
      <c r="AU105" s="24" t="s">
        <v>87</v>
      </c>
      <c r="AY105" s="24" t="s">
        <v>187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85</v>
      </c>
      <c r="BK105" s="203">
        <f>ROUND(I105*H105,2)</f>
        <v>0</v>
      </c>
      <c r="BL105" s="24" t="s">
        <v>194</v>
      </c>
      <c r="BM105" s="24" t="s">
        <v>1378</v>
      </c>
    </row>
    <row r="106" spans="2:65" s="11" customFormat="1" ht="13.5">
      <c r="B106" s="204"/>
      <c r="C106" s="205"/>
      <c r="D106" s="206" t="s">
        <v>223</v>
      </c>
      <c r="E106" s="207" t="s">
        <v>21</v>
      </c>
      <c r="F106" s="208" t="s">
        <v>1379</v>
      </c>
      <c r="G106" s="205"/>
      <c r="H106" s="209">
        <v>10.170999999999999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223</v>
      </c>
      <c r="AU106" s="215" t="s">
        <v>87</v>
      </c>
      <c r="AV106" s="11" t="s">
        <v>87</v>
      </c>
      <c r="AW106" s="11" t="s">
        <v>40</v>
      </c>
      <c r="AX106" s="11" t="s">
        <v>85</v>
      </c>
      <c r="AY106" s="215" t="s">
        <v>187</v>
      </c>
    </row>
    <row r="107" spans="2:65" s="1" customFormat="1" ht="25.5" customHeight="1">
      <c r="B107" s="41"/>
      <c r="C107" s="192" t="s">
        <v>194</v>
      </c>
      <c r="D107" s="192" t="s">
        <v>189</v>
      </c>
      <c r="E107" s="193" t="s">
        <v>1380</v>
      </c>
      <c r="F107" s="194" t="s">
        <v>1381</v>
      </c>
      <c r="G107" s="195" t="s">
        <v>233</v>
      </c>
      <c r="H107" s="196">
        <v>33.904000000000003</v>
      </c>
      <c r="I107" s="197"/>
      <c r="J107" s="198">
        <f>ROUND(I107*H107,2)</f>
        <v>0</v>
      </c>
      <c r="K107" s="194" t="s">
        <v>193</v>
      </c>
      <c r="L107" s="61"/>
      <c r="M107" s="199" t="s">
        <v>21</v>
      </c>
      <c r="N107" s="200" t="s">
        <v>48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194</v>
      </c>
      <c r="AT107" s="24" t="s">
        <v>189</v>
      </c>
      <c r="AU107" s="24" t="s">
        <v>87</v>
      </c>
      <c r="AY107" s="24" t="s">
        <v>187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85</v>
      </c>
      <c r="BK107" s="203">
        <f>ROUND(I107*H107,2)</f>
        <v>0</v>
      </c>
      <c r="BL107" s="24" t="s">
        <v>194</v>
      </c>
      <c r="BM107" s="24" t="s">
        <v>1382</v>
      </c>
    </row>
    <row r="108" spans="2:65" s="11" customFormat="1" ht="13.5">
      <c r="B108" s="204"/>
      <c r="C108" s="205"/>
      <c r="D108" s="206" t="s">
        <v>223</v>
      </c>
      <c r="E108" s="207" t="s">
        <v>21</v>
      </c>
      <c r="F108" s="208" t="s">
        <v>1383</v>
      </c>
      <c r="G108" s="205"/>
      <c r="H108" s="209">
        <v>33.904000000000003</v>
      </c>
      <c r="I108" s="210"/>
      <c r="J108" s="205"/>
      <c r="K108" s="205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223</v>
      </c>
      <c r="AU108" s="215" t="s">
        <v>87</v>
      </c>
      <c r="AV108" s="11" t="s">
        <v>87</v>
      </c>
      <c r="AW108" s="11" t="s">
        <v>40</v>
      </c>
      <c r="AX108" s="11" t="s">
        <v>85</v>
      </c>
      <c r="AY108" s="215" t="s">
        <v>187</v>
      </c>
    </row>
    <row r="109" spans="2:65" s="1" customFormat="1" ht="25.5" customHeight="1">
      <c r="B109" s="41"/>
      <c r="C109" s="192" t="s">
        <v>207</v>
      </c>
      <c r="D109" s="192" t="s">
        <v>189</v>
      </c>
      <c r="E109" s="193" t="s">
        <v>1384</v>
      </c>
      <c r="F109" s="194" t="s">
        <v>1385</v>
      </c>
      <c r="G109" s="195" t="s">
        <v>233</v>
      </c>
      <c r="H109" s="196">
        <v>10.170999999999999</v>
      </c>
      <c r="I109" s="197"/>
      <c r="J109" s="198">
        <f>ROUND(I109*H109,2)</f>
        <v>0</v>
      </c>
      <c r="K109" s="194" t="s">
        <v>193</v>
      </c>
      <c r="L109" s="61"/>
      <c r="M109" s="199" t="s">
        <v>21</v>
      </c>
      <c r="N109" s="200" t="s">
        <v>48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194</v>
      </c>
      <c r="AT109" s="24" t="s">
        <v>189</v>
      </c>
      <c r="AU109" s="24" t="s">
        <v>87</v>
      </c>
      <c r="AY109" s="24" t="s">
        <v>187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85</v>
      </c>
      <c r="BK109" s="203">
        <f>ROUND(I109*H109,2)</f>
        <v>0</v>
      </c>
      <c r="BL109" s="24" t="s">
        <v>194</v>
      </c>
      <c r="BM109" s="24" t="s">
        <v>1386</v>
      </c>
    </row>
    <row r="110" spans="2:65" s="11" customFormat="1" ht="13.5">
      <c r="B110" s="204"/>
      <c r="C110" s="205"/>
      <c r="D110" s="206" t="s">
        <v>223</v>
      </c>
      <c r="E110" s="207" t="s">
        <v>21</v>
      </c>
      <c r="F110" s="208" t="s">
        <v>1379</v>
      </c>
      <c r="G110" s="205"/>
      <c r="H110" s="209">
        <v>10.170999999999999</v>
      </c>
      <c r="I110" s="210"/>
      <c r="J110" s="205"/>
      <c r="K110" s="205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223</v>
      </c>
      <c r="AU110" s="215" t="s">
        <v>87</v>
      </c>
      <c r="AV110" s="11" t="s">
        <v>87</v>
      </c>
      <c r="AW110" s="11" t="s">
        <v>40</v>
      </c>
      <c r="AX110" s="11" t="s">
        <v>85</v>
      </c>
      <c r="AY110" s="215" t="s">
        <v>187</v>
      </c>
    </row>
    <row r="111" spans="2:65" s="1" customFormat="1" ht="25.5" customHeight="1">
      <c r="B111" s="41"/>
      <c r="C111" s="192" t="s">
        <v>211</v>
      </c>
      <c r="D111" s="192" t="s">
        <v>189</v>
      </c>
      <c r="E111" s="193" t="s">
        <v>1387</v>
      </c>
      <c r="F111" s="194" t="s">
        <v>1388</v>
      </c>
      <c r="G111" s="195" t="s">
        <v>202</v>
      </c>
      <c r="H111" s="196">
        <v>107.14</v>
      </c>
      <c r="I111" s="197"/>
      <c r="J111" s="198">
        <f>ROUND(I111*H111,2)</f>
        <v>0</v>
      </c>
      <c r="K111" s="194" t="s">
        <v>193</v>
      </c>
      <c r="L111" s="61"/>
      <c r="M111" s="199" t="s">
        <v>21</v>
      </c>
      <c r="N111" s="200" t="s">
        <v>48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194</v>
      </c>
      <c r="AT111" s="24" t="s">
        <v>189</v>
      </c>
      <c r="AU111" s="24" t="s">
        <v>87</v>
      </c>
      <c r="AY111" s="24" t="s">
        <v>187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85</v>
      </c>
      <c r="BK111" s="203">
        <f>ROUND(I111*H111,2)</f>
        <v>0</v>
      </c>
      <c r="BL111" s="24" t="s">
        <v>194</v>
      </c>
      <c r="BM111" s="24" t="s">
        <v>1389</v>
      </c>
    </row>
    <row r="112" spans="2:65" s="12" customFormat="1" ht="13.5">
      <c r="B112" s="230"/>
      <c r="C112" s="231"/>
      <c r="D112" s="206" t="s">
        <v>223</v>
      </c>
      <c r="E112" s="232" t="s">
        <v>21</v>
      </c>
      <c r="F112" s="233" t="s">
        <v>1390</v>
      </c>
      <c r="G112" s="231"/>
      <c r="H112" s="232" t="s">
        <v>21</v>
      </c>
      <c r="I112" s="234"/>
      <c r="J112" s="231"/>
      <c r="K112" s="231"/>
      <c r="L112" s="235"/>
      <c r="M112" s="236"/>
      <c r="N112" s="237"/>
      <c r="O112" s="237"/>
      <c r="P112" s="237"/>
      <c r="Q112" s="237"/>
      <c r="R112" s="237"/>
      <c r="S112" s="237"/>
      <c r="T112" s="238"/>
      <c r="AT112" s="239" t="s">
        <v>223</v>
      </c>
      <c r="AU112" s="239" t="s">
        <v>87</v>
      </c>
      <c r="AV112" s="12" t="s">
        <v>85</v>
      </c>
      <c r="AW112" s="12" t="s">
        <v>40</v>
      </c>
      <c r="AX112" s="12" t="s">
        <v>77</v>
      </c>
      <c r="AY112" s="239" t="s">
        <v>187</v>
      </c>
    </row>
    <row r="113" spans="2:65" s="11" customFormat="1" ht="13.5">
      <c r="B113" s="204"/>
      <c r="C113" s="205"/>
      <c r="D113" s="206" t="s">
        <v>223</v>
      </c>
      <c r="E113" s="207" t="s">
        <v>21</v>
      </c>
      <c r="F113" s="208" t="s">
        <v>1391</v>
      </c>
      <c r="G113" s="205"/>
      <c r="H113" s="209">
        <v>20.95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223</v>
      </c>
      <c r="AU113" s="215" t="s">
        <v>87</v>
      </c>
      <c r="AV113" s="11" t="s">
        <v>87</v>
      </c>
      <c r="AW113" s="11" t="s">
        <v>40</v>
      </c>
      <c r="AX113" s="11" t="s">
        <v>77</v>
      </c>
      <c r="AY113" s="215" t="s">
        <v>187</v>
      </c>
    </row>
    <row r="114" spans="2:65" s="11" customFormat="1" ht="13.5">
      <c r="B114" s="204"/>
      <c r="C114" s="205"/>
      <c r="D114" s="206" t="s">
        <v>223</v>
      </c>
      <c r="E114" s="207" t="s">
        <v>21</v>
      </c>
      <c r="F114" s="208" t="s">
        <v>1392</v>
      </c>
      <c r="G114" s="205"/>
      <c r="H114" s="209">
        <v>13.734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223</v>
      </c>
      <c r="AU114" s="215" t="s">
        <v>87</v>
      </c>
      <c r="AV114" s="11" t="s">
        <v>87</v>
      </c>
      <c r="AW114" s="11" t="s">
        <v>40</v>
      </c>
      <c r="AX114" s="11" t="s">
        <v>77</v>
      </c>
      <c r="AY114" s="215" t="s">
        <v>187</v>
      </c>
    </row>
    <row r="115" spans="2:65" s="11" customFormat="1" ht="13.5">
      <c r="B115" s="204"/>
      <c r="C115" s="205"/>
      <c r="D115" s="206" t="s">
        <v>223</v>
      </c>
      <c r="E115" s="207" t="s">
        <v>21</v>
      </c>
      <c r="F115" s="208" t="s">
        <v>1393</v>
      </c>
      <c r="G115" s="205"/>
      <c r="H115" s="209">
        <v>13.493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223</v>
      </c>
      <c r="AU115" s="215" t="s">
        <v>87</v>
      </c>
      <c r="AV115" s="11" t="s">
        <v>87</v>
      </c>
      <c r="AW115" s="11" t="s">
        <v>40</v>
      </c>
      <c r="AX115" s="11" t="s">
        <v>77</v>
      </c>
      <c r="AY115" s="215" t="s">
        <v>187</v>
      </c>
    </row>
    <row r="116" spans="2:65" s="11" customFormat="1" ht="13.5">
      <c r="B116" s="204"/>
      <c r="C116" s="205"/>
      <c r="D116" s="206" t="s">
        <v>223</v>
      </c>
      <c r="E116" s="207" t="s">
        <v>21</v>
      </c>
      <c r="F116" s="208" t="s">
        <v>1394</v>
      </c>
      <c r="G116" s="205"/>
      <c r="H116" s="209">
        <v>45.314999999999998</v>
      </c>
      <c r="I116" s="210"/>
      <c r="J116" s="205"/>
      <c r="K116" s="205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223</v>
      </c>
      <c r="AU116" s="215" t="s">
        <v>87</v>
      </c>
      <c r="AV116" s="11" t="s">
        <v>87</v>
      </c>
      <c r="AW116" s="11" t="s">
        <v>40</v>
      </c>
      <c r="AX116" s="11" t="s">
        <v>77</v>
      </c>
      <c r="AY116" s="215" t="s">
        <v>187</v>
      </c>
    </row>
    <row r="117" spans="2:65" s="11" customFormat="1" ht="13.5">
      <c r="B117" s="204"/>
      <c r="C117" s="205"/>
      <c r="D117" s="206" t="s">
        <v>223</v>
      </c>
      <c r="E117" s="207" t="s">
        <v>21</v>
      </c>
      <c r="F117" s="208" t="s">
        <v>1395</v>
      </c>
      <c r="G117" s="205"/>
      <c r="H117" s="209">
        <v>13.648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223</v>
      </c>
      <c r="AU117" s="215" t="s">
        <v>87</v>
      </c>
      <c r="AV117" s="11" t="s">
        <v>87</v>
      </c>
      <c r="AW117" s="11" t="s">
        <v>40</v>
      </c>
      <c r="AX117" s="11" t="s">
        <v>77</v>
      </c>
      <c r="AY117" s="215" t="s">
        <v>187</v>
      </c>
    </row>
    <row r="118" spans="2:65" s="14" customFormat="1" ht="13.5">
      <c r="B118" s="251"/>
      <c r="C118" s="252"/>
      <c r="D118" s="206" t="s">
        <v>223</v>
      </c>
      <c r="E118" s="253" t="s">
        <v>21</v>
      </c>
      <c r="F118" s="254" t="s">
        <v>1374</v>
      </c>
      <c r="G118" s="252"/>
      <c r="H118" s="255">
        <v>107.14</v>
      </c>
      <c r="I118" s="256"/>
      <c r="J118" s="252"/>
      <c r="K118" s="252"/>
      <c r="L118" s="257"/>
      <c r="M118" s="258"/>
      <c r="N118" s="259"/>
      <c r="O118" s="259"/>
      <c r="P118" s="259"/>
      <c r="Q118" s="259"/>
      <c r="R118" s="259"/>
      <c r="S118" s="259"/>
      <c r="T118" s="260"/>
      <c r="AT118" s="261" t="s">
        <v>223</v>
      </c>
      <c r="AU118" s="261" t="s">
        <v>87</v>
      </c>
      <c r="AV118" s="14" t="s">
        <v>194</v>
      </c>
      <c r="AW118" s="14" t="s">
        <v>40</v>
      </c>
      <c r="AX118" s="14" t="s">
        <v>85</v>
      </c>
      <c r="AY118" s="261" t="s">
        <v>187</v>
      </c>
    </row>
    <row r="119" spans="2:65" s="1" customFormat="1" ht="16.5" customHeight="1">
      <c r="B119" s="41"/>
      <c r="C119" s="192" t="s">
        <v>215</v>
      </c>
      <c r="D119" s="192" t="s">
        <v>189</v>
      </c>
      <c r="E119" s="193" t="s">
        <v>467</v>
      </c>
      <c r="F119" s="194" t="s">
        <v>468</v>
      </c>
      <c r="G119" s="195" t="s">
        <v>233</v>
      </c>
      <c r="H119" s="196">
        <v>67.808000000000007</v>
      </c>
      <c r="I119" s="197"/>
      <c r="J119" s="198">
        <f>ROUND(I119*H119,2)</f>
        <v>0</v>
      </c>
      <c r="K119" s="194" t="s">
        <v>193</v>
      </c>
      <c r="L119" s="61"/>
      <c r="M119" s="199" t="s">
        <v>21</v>
      </c>
      <c r="N119" s="200" t="s">
        <v>48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194</v>
      </c>
      <c r="AT119" s="24" t="s">
        <v>189</v>
      </c>
      <c r="AU119" s="24" t="s">
        <v>87</v>
      </c>
      <c r="AY119" s="24" t="s">
        <v>187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85</v>
      </c>
      <c r="BK119" s="203">
        <f>ROUND(I119*H119,2)</f>
        <v>0</v>
      </c>
      <c r="BL119" s="24" t="s">
        <v>194</v>
      </c>
      <c r="BM119" s="24" t="s">
        <v>1396</v>
      </c>
    </row>
    <row r="120" spans="2:65" s="11" customFormat="1" ht="13.5">
      <c r="B120" s="204"/>
      <c r="C120" s="205"/>
      <c r="D120" s="206" t="s">
        <v>223</v>
      </c>
      <c r="E120" s="207" t="s">
        <v>21</v>
      </c>
      <c r="F120" s="208" t="s">
        <v>1397</v>
      </c>
      <c r="G120" s="205"/>
      <c r="H120" s="209">
        <v>67.808000000000007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223</v>
      </c>
      <c r="AU120" s="215" t="s">
        <v>87</v>
      </c>
      <c r="AV120" s="11" t="s">
        <v>87</v>
      </c>
      <c r="AW120" s="11" t="s">
        <v>40</v>
      </c>
      <c r="AX120" s="11" t="s">
        <v>85</v>
      </c>
      <c r="AY120" s="215" t="s">
        <v>187</v>
      </c>
    </row>
    <row r="121" spans="2:65" s="1" customFormat="1" ht="16.5" customHeight="1">
      <c r="B121" s="41"/>
      <c r="C121" s="192" t="s">
        <v>219</v>
      </c>
      <c r="D121" s="192" t="s">
        <v>189</v>
      </c>
      <c r="E121" s="193" t="s">
        <v>1398</v>
      </c>
      <c r="F121" s="194" t="s">
        <v>1399</v>
      </c>
      <c r="G121" s="195" t="s">
        <v>233</v>
      </c>
      <c r="H121" s="196">
        <v>52.465000000000003</v>
      </c>
      <c r="I121" s="197"/>
      <c r="J121" s="198">
        <f>ROUND(I121*H121,2)</f>
        <v>0</v>
      </c>
      <c r="K121" s="194" t="s">
        <v>193</v>
      </c>
      <c r="L121" s="61"/>
      <c r="M121" s="199" t="s">
        <v>21</v>
      </c>
      <c r="N121" s="200" t="s">
        <v>48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194</v>
      </c>
      <c r="AT121" s="24" t="s">
        <v>189</v>
      </c>
      <c r="AU121" s="24" t="s">
        <v>87</v>
      </c>
      <c r="AY121" s="24" t="s">
        <v>187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85</v>
      </c>
      <c r="BK121" s="203">
        <f>ROUND(I121*H121,2)</f>
        <v>0</v>
      </c>
      <c r="BL121" s="24" t="s">
        <v>194</v>
      </c>
      <c r="BM121" s="24" t="s">
        <v>1400</v>
      </c>
    </row>
    <row r="122" spans="2:65" s="11" customFormat="1" ht="13.5">
      <c r="B122" s="204"/>
      <c r="C122" s="205"/>
      <c r="D122" s="206" t="s">
        <v>223</v>
      </c>
      <c r="E122" s="207" t="s">
        <v>21</v>
      </c>
      <c r="F122" s="208" t="s">
        <v>1401</v>
      </c>
      <c r="G122" s="205"/>
      <c r="H122" s="209">
        <v>52.465000000000003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223</v>
      </c>
      <c r="AU122" s="215" t="s">
        <v>87</v>
      </c>
      <c r="AV122" s="11" t="s">
        <v>87</v>
      </c>
      <c r="AW122" s="11" t="s">
        <v>40</v>
      </c>
      <c r="AX122" s="11" t="s">
        <v>85</v>
      </c>
      <c r="AY122" s="215" t="s">
        <v>187</v>
      </c>
    </row>
    <row r="123" spans="2:65" s="1" customFormat="1" ht="16.5" customHeight="1">
      <c r="B123" s="41"/>
      <c r="C123" s="192" t="s">
        <v>225</v>
      </c>
      <c r="D123" s="192" t="s">
        <v>189</v>
      </c>
      <c r="E123" s="193" t="s">
        <v>1402</v>
      </c>
      <c r="F123" s="194" t="s">
        <v>1403</v>
      </c>
      <c r="G123" s="195" t="s">
        <v>233</v>
      </c>
      <c r="H123" s="196">
        <v>44.981000000000002</v>
      </c>
      <c r="I123" s="197"/>
      <c r="J123" s="198">
        <f>ROUND(I123*H123,2)</f>
        <v>0</v>
      </c>
      <c r="K123" s="194" t="s">
        <v>193</v>
      </c>
      <c r="L123" s="61"/>
      <c r="M123" s="199" t="s">
        <v>21</v>
      </c>
      <c r="N123" s="200" t="s">
        <v>48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194</v>
      </c>
      <c r="AT123" s="24" t="s">
        <v>189</v>
      </c>
      <c r="AU123" s="24" t="s">
        <v>87</v>
      </c>
      <c r="AY123" s="24" t="s">
        <v>187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85</v>
      </c>
      <c r="BK123" s="203">
        <f>ROUND(I123*H123,2)</f>
        <v>0</v>
      </c>
      <c r="BL123" s="24" t="s">
        <v>194</v>
      </c>
      <c r="BM123" s="24" t="s">
        <v>1404</v>
      </c>
    </row>
    <row r="124" spans="2:65" s="12" customFormat="1" ht="13.5">
      <c r="B124" s="230"/>
      <c r="C124" s="231"/>
      <c r="D124" s="206" t="s">
        <v>223</v>
      </c>
      <c r="E124" s="232" t="s">
        <v>21</v>
      </c>
      <c r="F124" s="233" t="s">
        <v>1405</v>
      </c>
      <c r="G124" s="231"/>
      <c r="H124" s="232" t="s">
        <v>21</v>
      </c>
      <c r="I124" s="234"/>
      <c r="J124" s="231"/>
      <c r="K124" s="231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223</v>
      </c>
      <c r="AU124" s="239" t="s">
        <v>87</v>
      </c>
      <c r="AV124" s="12" t="s">
        <v>85</v>
      </c>
      <c r="AW124" s="12" t="s">
        <v>40</v>
      </c>
      <c r="AX124" s="12" t="s">
        <v>77</v>
      </c>
      <c r="AY124" s="239" t="s">
        <v>187</v>
      </c>
    </row>
    <row r="125" spans="2:65" s="11" customFormat="1" ht="13.5">
      <c r="B125" s="204"/>
      <c r="C125" s="205"/>
      <c r="D125" s="206" t="s">
        <v>223</v>
      </c>
      <c r="E125" s="207" t="s">
        <v>21</v>
      </c>
      <c r="F125" s="208" t="s">
        <v>1406</v>
      </c>
      <c r="G125" s="205"/>
      <c r="H125" s="209">
        <v>67.808000000000007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223</v>
      </c>
      <c r="AU125" s="215" t="s">
        <v>87</v>
      </c>
      <c r="AV125" s="11" t="s">
        <v>87</v>
      </c>
      <c r="AW125" s="11" t="s">
        <v>40</v>
      </c>
      <c r="AX125" s="11" t="s">
        <v>77</v>
      </c>
      <c r="AY125" s="215" t="s">
        <v>187</v>
      </c>
    </row>
    <row r="126" spans="2:65" s="13" customFormat="1" ht="13.5">
      <c r="B126" s="240"/>
      <c r="C126" s="241"/>
      <c r="D126" s="206" t="s">
        <v>223</v>
      </c>
      <c r="E126" s="242" t="s">
        <v>21</v>
      </c>
      <c r="F126" s="243" t="s">
        <v>1373</v>
      </c>
      <c r="G126" s="241"/>
      <c r="H126" s="244">
        <v>67.808000000000007</v>
      </c>
      <c r="I126" s="245"/>
      <c r="J126" s="241"/>
      <c r="K126" s="241"/>
      <c r="L126" s="246"/>
      <c r="M126" s="247"/>
      <c r="N126" s="248"/>
      <c r="O126" s="248"/>
      <c r="P126" s="248"/>
      <c r="Q126" s="248"/>
      <c r="R126" s="248"/>
      <c r="S126" s="248"/>
      <c r="T126" s="249"/>
      <c r="AT126" s="250" t="s">
        <v>223</v>
      </c>
      <c r="AU126" s="250" t="s">
        <v>87</v>
      </c>
      <c r="AV126" s="13" t="s">
        <v>199</v>
      </c>
      <c r="AW126" s="13" t="s">
        <v>40</v>
      </c>
      <c r="AX126" s="13" t="s">
        <v>77</v>
      </c>
      <c r="AY126" s="250" t="s">
        <v>187</v>
      </c>
    </row>
    <row r="127" spans="2:65" s="11" customFormat="1" ht="13.5">
      <c r="B127" s="204"/>
      <c r="C127" s="205"/>
      <c r="D127" s="206" t="s">
        <v>223</v>
      </c>
      <c r="E127" s="207" t="s">
        <v>21</v>
      </c>
      <c r="F127" s="208" t="s">
        <v>1407</v>
      </c>
      <c r="G127" s="205"/>
      <c r="H127" s="209">
        <v>-15.673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223</v>
      </c>
      <c r="AU127" s="215" t="s">
        <v>87</v>
      </c>
      <c r="AV127" s="11" t="s">
        <v>87</v>
      </c>
      <c r="AW127" s="11" t="s">
        <v>40</v>
      </c>
      <c r="AX127" s="11" t="s">
        <v>77</v>
      </c>
      <c r="AY127" s="215" t="s">
        <v>187</v>
      </c>
    </row>
    <row r="128" spans="2:65" s="11" customFormat="1" ht="13.5">
      <c r="B128" s="204"/>
      <c r="C128" s="205"/>
      <c r="D128" s="206" t="s">
        <v>223</v>
      </c>
      <c r="E128" s="207" t="s">
        <v>21</v>
      </c>
      <c r="F128" s="208" t="s">
        <v>1408</v>
      </c>
      <c r="G128" s="205"/>
      <c r="H128" s="209">
        <v>-0.75700000000000001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223</v>
      </c>
      <c r="AU128" s="215" t="s">
        <v>87</v>
      </c>
      <c r="AV128" s="11" t="s">
        <v>87</v>
      </c>
      <c r="AW128" s="11" t="s">
        <v>40</v>
      </c>
      <c r="AX128" s="11" t="s">
        <v>77</v>
      </c>
      <c r="AY128" s="215" t="s">
        <v>187</v>
      </c>
    </row>
    <row r="129" spans="2:65" s="11" customFormat="1" ht="13.5">
      <c r="B129" s="204"/>
      <c r="C129" s="205"/>
      <c r="D129" s="206" t="s">
        <v>223</v>
      </c>
      <c r="E129" s="207" t="s">
        <v>21</v>
      </c>
      <c r="F129" s="208" t="s">
        <v>1409</v>
      </c>
      <c r="G129" s="205"/>
      <c r="H129" s="209">
        <v>-6.3970000000000002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223</v>
      </c>
      <c r="AU129" s="215" t="s">
        <v>87</v>
      </c>
      <c r="AV129" s="11" t="s">
        <v>87</v>
      </c>
      <c r="AW129" s="11" t="s">
        <v>40</v>
      </c>
      <c r="AX129" s="11" t="s">
        <v>77</v>
      </c>
      <c r="AY129" s="215" t="s">
        <v>187</v>
      </c>
    </row>
    <row r="130" spans="2:65" s="13" customFormat="1" ht="13.5">
      <c r="B130" s="240"/>
      <c r="C130" s="241"/>
      <c r="D130" s="206" t="s">
        <v>223</v>
      </c>
      <c r="E130" s="242" t="s">
        <v>21</v>
      </c>
      <c r="F130" s="243" t="s">
        <v>1373</v>
      </c>
      <c r="G130" s="241"/>
      <c r="H130" s="244">
        <v>-22.827000000000002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223</v>
      </c>
      <c r="AU130" s="250" t="s">
        <v>87</v>
      </c>
      <c r="AV130" s="13" t="s">
        <v>199</v>
      </c>
      <c r="AW130" s="13" t="s">
        <v>40</v>
      </c>
      <c r="AX130" s="13" t="s">
        <v>77</v>
      </c>
      <c r="AY130" s="250" t="s">
        <v>187</v>
      </c>
    </row>
    <row r="131" spans="2:65" s="14" customFormat="1" ht="13.5">
      <c r="B131" s="251"/>
      <c r="C131" s="252"/>
      <c r="D131" s="206" t="s">
        <v>223</v>
      </c>
      <c r="E131" s="253" t="s">
        <v>21</v>
      </c>
      <c r="F131" s="254" t="s">
        <v>1374</v>
      </c>
      <c r="G131" s="252"/>
      <c r="H131" s="255">
        <v>44.981000000000002</v>
      </c>
      <c r="I131" s="256"/>
      <c r="J131" s="252"/>
      <c r="K131" s="252"/>
      <c r="L131" s="257"/>
      <c r="M131" s="258"/>
      <c r="N131" s="259"/>
      <c r="O131" s="259"/>
      <c r="P131" s="259"/>
      <c r="Q131" s="259"/>
      <c r="R131" s="259"/>
      <c r="S131" s="259"/>
      <c r="T131" s="260"/>
      <c r="AT131" s="261" t="s">
        <v>223</v>
      </c>
      <c r="AU131" s="261" t="s">
        <v>87</v>
      </c>
      <c r="AV131" s="14" t="s">
        <v>194</v>
      </c>
      <c r="AW131" s="14" t="s">
        <v>40</v>
      </c>
      <c r="AX131" s="14" t="s">
        <v>85</v>
      </c>
      <c r="AY131" s="261" t="s">
        <v>187</v>
      </c>
    </row>
    <row r="132" spans="2:65" s="1" customFormat="1" ht="16.5" customHeight="1">
      <c r="B132" s="41"/>
      <c r="C132" s="220" t="s">
        <v>230</v>
      </c>
      <c r="D132" s="220" t="s">
        <v>511</v>
      </c>
      <c r="E132" s="221" t="s">
        <v>1410</v>
      </c>
      <c r="F132" s="222" t="s">
        <v>1411</v>
      </c>
      <c r="G132" s="223" t="s">
        <v>304</v>
      </c>
      <c r="H132" s="224">
        <v>92.394999999999996</v>
      </c>
      <c r="I132" s="225"/>
      <c r="J132" s="226">
        <f>ROUND(I132*H132,2)</f>
        <v>0</v>
      </c>
      <c r="K132" s="222" t="s">
        <v>193</v>
      </c>
      <c r="L132" s="227"/>
      <c r="M132" s="228" t="s">
        <v>21</v>
      </c>
      <c r="N132" s="229" t="s">
        <v>48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219</v>
      </c>
      <c r="AT132" s="24" t="s">
        <v>511</v>
      </c>
      <c r="AU132" s="24" t="s">
        <v>87</v>
      </c>
      <c r="AY132" s="24" t="s">
        <v>187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85</v>
      </c>
      <c r="BK132" s="203">
        <f>ROUND(I132*H132,2)</f>
        <v>0</v>
      </c>
      <c r="BL132" s="24" t="s">
        <v>194</v>
      </c>
      <c r="BM132" s="24" t="s">
        <v>1412</v>
      </c>
    </row>
    <row r="133" spans="2:65" s="11" customFormat="1" ht="13.5">
      <c r="B133" s="204"/>
      <c r="C133" s="205"/>
      <c r="D133" s="206" t="s">
        <v>223</v>
      </c>
      <c r="E133" s="207" t="s">
        <v>21</v>
      </c>
      <c r="F133" s="208" t="s">
        <v>1413</v>
      </c>
      <c r="G133" s="205"/>
      <c r="H133" s="209">
        <v>92.394999999999996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223</v>
      </c>
      <c r="AU133" s="215" t="s">
        <v>87</v>
      </c>
      <c r="AV133" s="11" t="s">
        <v>87</v>
      </c>
      <c r="AW133" s="11" t="s">
        <v>40</v>
      </c>
      <c r="AX133" s="11" t="s">
        <v>85</v>
      </c>
      <c r="AY133" s="215" t="s">
        <v>187</v>
      </c>
    </row>
    <row r="134" spans="2:65" s="1" customFormat="1" ht="16.5" customHeight="1">
      <c r="B134" s="41"/>
      <c r="C134" s="192" t="s">
        <v>236</v>
      </c>
      <c r="D134" s="192" t="s">
        <v>189</v>
      </c>
      <c r="E134" s="193" t="s">
        <v>1414</v>
      </c>
      <c r="F134" s="194" t="s">
        <v>1415</v>
      </c>
      <c r="G134" s="195" t="s">
        <v>233</v>
      </c>
      <c r="H134" s="196">
        <v>7.484</v>
      </c>
      <c r="I134" s="197"/>
      <c r="J134" s="198">
        <f>ROUND(I134*H134,2)</f>
        <v>0</v>
      </c>
      <c r="K134" s="194" t="s">
        <v>193</v>
      </c>
      <c r="L134" s="61"/>
      <c r="M134" s="199" t="s">
        <v>21</v>
      </c>
      <c r="N134" s="200" t="s">
        <v>48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194</v>
      </c>
      <c r="AT134" s="24" t="s">
        <v>189</v>
      </c>
      <c r="AU134" s="24" t="s">
        <v>87</v>
      </c>
      <c r="AY134" s="24" t="s">
        <v>187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85</v>
      </c>
      <c r="BK134" s="203">
        <f>ROUND(I134*H134,2)</f>
        <v>0</v>
      </c>
      <c r="BL134" s="24" t="s">
        <v>194</v>
      </c>
      <c r="BM134" s="24" t="s">
        <v>1416</v>
      </c>
    </row>
    <row r="135" spans="2:65" s="12" customFormat="1" ht="13.5">
      <c r="B135" s="230"/>
      <c r="C135" s="231"/>
      <c r="D135" s="206" t="s">
        <v>223</v>
      </c>
      <c r="E135" s="232" t="s">
        <v>21</v>
      </c>
      <c r="F135" s="233" t="s">
        <v>1417</v>
      </c>
      <c r="G135" s="231"/>
      <c r="H135" s="232" t="s">
        <v>21</v>
      </c>
      <c r="I135" s="234"/>
      <c r="J135" s="231"/>
      <c r="K135" s="231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223</v>
      </c>
      <c r="AU135" s="239" t="s">
        <v>87</v>
      </c>
      <c r="AV135" s="12" t="s">
        <v>85</v>
      </c>
      <c r="AW135" s="12" t="s">
        <v>40</v>
      </c>
      <c r="AX135" s="12" t="s">
        <v>77</v>
      </c>
      <c r="AY135" s="239" t="s">
        <v>187</v>
      </c>
    </row>
    <row r="136" spans="2:65" s="11" customFormat="1" ht="13.5">
      <c r="B136" s="204"/>
      <c r="C136" s="205"/>
      <c r="D136" s="206" t="s">
        <v>223</v>
      </c>
      <c r="E136" s="207" t="s">
        <v>21</v>
      </c>
      <c r="F136" s="208" t="s">
        <v>1418</v>
      </c>
      <c r="G136" s="205"/>
      <c r="H136" s="209">
        <v>8.0519999999999996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223</v>
      </c>
      <c r="AU136" s="215" t="s">
        <v>87</v>
      </c>
      <c r="AV136" s="11" t="s">
        <v>87</v>
      </c>
      <c r="AW136" s="11" t="s">
        <v>40</v>
      </c>
      <c r="AX136" s="11" t="s">
        <v>77</v>
      </c>
      <c r="AY136" s="215" t="s">
        <v>187</v>
      </c>
    </row>
    <row r="137" spans="2:65" s="11" customFormat="1" ht="13.5">
      <c r="B137" s="204"/>
      <c r="C137" s="205"/>
      <c r="D137" s="206" t="s">
        <v>223</v>
      </c>
      <c r="E137" s="207" t="s">
        <v>21</v>
      </c>
      <c r="F137" s="208" t="s">
        <v>1419</v>
      </c>
      <c r="G137" s="205"/>
      <c r="H137" s="209">
        <v>-0.56799999999999995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223</v>
      </c>
      <c r="AU137" s="215" t="s">
        <v>87</v>
      </c>
      <c r="AV137" s="11" t="s">
        <v>87</v>
      </c>
      <c r="AW137" s="11" t="s">
        <v>40</v>
      </c>
      <c r="AX137" s="11" t="s">
        <v>77</v>
      </c>
      <c r="AY137" s="215" t="s">
        <v>187</v>
      </c>
    </row>
    <row r="138" spans="2:65" s="14" customFormat="1" ht="13.5">
      <c r="B138" s="251"/>
      <c r="C138" s="252"/>
      <c r="D138" s="206" t="s">
        <v>223</v>
      </c>
      <c r="E138" s="253" t="s">
        <v>21</v>
      </c>
      <c r="F138" s="254" t="s">
        <v>1374</v>
      </c>
      <c r="G138" s="252"/>
      <c r="H138" s="255">
        <v>7.484</v>
      </c>
      <c r="I138" s="256"/>
      <c r="J138" s="252"/>
      <c r="K138" s="252"/>
      <c r="L138" s="257"/>
      <c r="M138" s="258"/>
      <c r="N138" s="259"/>
      <c r="O138" s="259"/>
      <c r="P138" s="259"/>
      <c r="Q138" s="259"/>
      <c r="R138" s="259"/>
      <c r="S138" s="259"/>
      <c r="T138" s="260"/>
      <c r="AT138" s="261" t="s">
        <v>223</v>
      </c>
      <c r="AU138" s="261" t="s">
        <v>87</v>
      </c>
      <c r="AV138" s="14" t="s">
        <v>194</v>
      </c>
      <c r="AW138" s="14" t="s">
        <v>40</v>
      </c>
      <c r="AX138" s="14" t="s">
        <v>85</v>
      </c>
      <c r="AY138" s="261" t="s">
        <v>187</v>
      </c>
    </row>
    <row r="139" spans="2:65" s="1" customFormat="1" ht="16.5" customHeight="1">
      <c r="B139" s="41"/>
      <c r="C139" s="220" t="s">
        <v>240</v>
      </c>
      <c r="D139" s="220" t="s">
        <v>511</v>
      </c>
      <c r="E139" s="221" t="s">
        <v>1420</v>
      </c>
      <c r="F139" s="222" t="s">
        <v>1421</v>
      </c>
      <c r="G139" s="223" t="s">
        <v>304</v>
      </c>
      <c r="H139" s="224">
        <v>15.372999999999999</v>
      </c>
      <c r="I139" s="225"/>
      <c r="J139" s="226">
        <f>ROUND(I139*H139,2)</f>
        <v>0</v>
      </c>
      <c r="K139" s="222" t="s">
        <v>193</v>
      </c>
      <c r="L139" s="227"/>
      <c r="M139" s="228" t="s">
        <v>21</v>
      </c>
      <c r="N139" s="229" t="s">
        <v>48</v>
      </c>
      <c r="O139" s="4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219</v>
      </c>
      <c r="AT139" s="24" t="s">
        <v>511</v>
      </c>
      <c r="AU139" s="24" t="s">
        <v>87</v>
      </c>
      <c r="AY139" s="24" t="s">
        <v>187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85</v>
      </c>
      <c r="BK139" s="203">
        <f>ROUND(I139*H139,2)</f>
        <v>0</v>
      </c>
      <c r="BL139" s="24" t="s">
        <v>194</v>
      </c>
      <c r="BM139" s="24" t="s">
        <v>1422</v>
      </c>
    </row>
    <row r="140" spans="2:65" s="11" customFormat="1" ht="13.5">
      <c r="B140" s="204"/>
      <c r="C140" s="205"/>
      <c r="D140" s="206" t="s">
        <v>223</v>
      </c>
      <c r="E140" s="207" t="s">
        <v>21</v>
      </c>
      <c r="F140" s="208" t="s">
        <v>1423</v>
      </c>
      <c r="G140" s="205"/>
      <c r="H140" s="209">
        <v>15.372999999999999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223</v>
      </c>
      <c r="AU140" s="215" t="s">
        <v>87</v>
      </c>
      <c r="AV140" s="11" t="s">
        <v>87</v>
      </c>
      <c r="AW140" s="11" t="s">
        <v>40</v>
      </c>
      <c r="AX140" s="11" t="s">
        <v>85</v>
      </c>
      <c r="AY140" s="215" t="s">
        <v>187</v>
      </c>
    </row>
    <row r="141" spans="2:65" s="10" customFormat="1" ht="29.85" customHeight="1">
      <c r="B141" s="176"/>
      <c r="C141" s="177"/>
      <c r="D141" s="178" t="s">
        <v>76</v>
      </c>
      <c r="E141" s="190" t="s">
        <v>87</v>
      </c>
      <c r="F141" s="190" t="s">
        <v>1265</v>
      </c>
      <c r="G141" s="177"/>
      <c r="H141" s="177"/>
      <c r="I141" s="180"/>
      <c r="J141" s="191">
        <f>BK141</f>
        <v>0</v>
      </c>
      <c r="K141" s="177"/>
      <c r="L141" s="182"/>
      <c r="M141" s="183"/>
      <c r="N141" s="184"/>
      <c r="O141" s="184"/>
      <c r="P141" s="185">
        <f>SUM(P142:P144)</f>
        <v>0</v>
      </c>
      <c r="Q141" s="184"/>
      <c r="R141" s="185">
        <f>SUM(R142:R144)</f>
        <v>0.74036399999999991</v>
      </c>
      <c r="S141" s="184"/>
      <c r="T141" s="186">
        <f>SUM(T142:T144)</f>
        <v>0</v>
      </c>
      <c r="AR141" s="187" t="s">
        <v>85</v>
      </c>
      <c r="AT141" s="188" t="s">
        <v>76</v>
      </c>
      <c r="AU141" s="188" t="s">
        <v>85</v>
      </c>
      <c r="AY141" s="187" t="s">
        <v>187</v>
      </c>
      <c r="BK141" s="189">
        <f>SUM(BK142:BK144)</f>
        <v>0</v>
      </c>
    </row>
    <row r="142" spans="2:65" s="1" customFormat="1" ht="16.5" customHeight="1">
      <c r="B142" s="41"/>
      <c r="C142" s="192" t="s">
        <v>244</v>
      </c>
      <c r="D142" s="192" t="s">
        <v>189</v>
      </c>
      <c r="E142" s="193" t="s">
        <v>1424</v>
      </c>
      <c r="F142" s="194" t="s">
        <v>1425</v>
      </c>
      <c r="G142" s="195" t="s">
        <v>293</v>
      </c>
      <c r="H142" s="196">
        <v>17.97</v>
      </c>
      <c r="I142" s="197"/>
      <c r="J142" s="198">
        <f>ROUND(I142*H142,2)</f>
        <v>0</v>
      </c>
      <c r="K142" s="194" t="s">
        <v>193</v>
      </c>
      <c r="L142" s="61"/>
      <c r="M142" s="199" t="s">
        <v>21</v>
      </c>
      <c r="N142" s="200" t="s">
        <v>48</v>
      </c>
      <c r="O142" s="42"/>
      <c r="P142" s="201">
        <f>O142*H142</f>
        <v>0</v>
      </c>
      <c r="Q142" s="201">
        <v>4.1200000000000001E-2</v>
      </c>
      <c r="R142" s="201">
        <f>Q142*H142</f>
        <v>0.74036399999999991</v>
      </c>
      <c r="S142" s="201">
        <v>0</v>
      </c>
      <c r="T142" s="202">
        <f>S142*H142</f>
        <v>0</v>
      </c>
      <c r="AR142" s="24" t="s">
        <v>194</v>
      </c>
      <c r="AT142" s="24" t="s">
        <v>189</v>
      </c>
      <c r="AU142" s="24" t="s">
        <v>87</v>
      </c>
      <c r="AY142" s="24" t="s">
        <v>187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85</v>
      </c>
      <c r="BK142" s="203">
        <f>ROUND(I142*H142,2)</f>
        <v>0</v>
      </c>
      <c r="BL142" s="24" t="s">
        <v>194</v>
      </c>
      <c r="BM142" s="24" t="s">
        <v>1426</v>
      </c>
    </row>
    <row r="143" spans="2:65" s="12" customFormat="1" ht="13.5">
      <c r="B143" s="230"/>
      <c r="C143" s="231"/>
      <c r="D143" s="206" t="s">
        <v>223</v>
      </c>
      <c r="E143" s="232" t="s">
        <v>21</v>
      </c>
      <c r="F143" s="233" t="s">
        <v>1417</v>
      </c>
      <c r="G143" s="231"/>
      <c r="H143" s="232" t="s">
        <v>21</v>
      </c>
      <c r="I143" s="234"/>
      <c r="J143" s="231"/>
      <c r="K143" s="231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223</v>
      </c>
      <c r="AU143" s="239" t="s">
        <v>87</v>
      </c>
      <c r="AV143" s="12" t="s">
        <v>85</v>
      </c>
      <c r="AW143" s="12" t="s">
        <v>40</v>
      </c>
      <c r="AX143" s="12" t="s">
        <v>77</v>
      </c>
      <c r="AY143" s="239" t="s">
        <v>187</v>
      </c>
    </row>
    <row r="144" spans="2:65" s="11" customFormat="1" ht="13.5">
      <c r="B144" s="204"/>
      <c r="C144" s="205"/>
      <c r="D144" s="206" t="s">
        <v>223</v>
      </c>
      <c r="E144" s="207" t="s">
        <v>21</v>
      </c>
      <c r="F144" s="208" t="s">
        <v>1427</v>
      </c>
      <c r="G144" s="205"/>
      <c r="H144" s="209">
        <v>17.97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223</v>
      </c>
      <c r="AU144" s="215" t="s">
        <v>87</v>
      </c>
      <c r="AV144" s="11" t="s">
        <v>87</v>
      </c>
      <c r="AW144" s="11" t="s">
        <v>40</v>
      </c>
      <c r="AX144" s="11" t="s">
        <v>85</v>
      </c>
      <c r="AY144" s="215" t="s">
        <v>187</v>
      </c>
    </row>
    <row r="145" spans="2:65" s="10" customFormat="1" ht="29.85" customHeight="1">
      <c r="B145" s="176"/>
      <c r="C145" s="177"/>
      <c r="D145" s="178" t="s">
        <v>76</v>
      </c>
      <c r="E145" s="190" t="s">
        <v>194</v>
      </c>
      <c r="F145" s="190" t="s">
        <v>1304</v>
      </c>
      <c r="G145" s="177"/>
      <c r="H145" s="177"/>
      <c r="I145" s="180"/>
      <c r="J145" s="191">
        <f>BK145</f>
        <v>0</v>
      </c>
      <c r="K145" s="177"/>
      <c r="L145" s="182"/>
      <c r="M145" s="183"/>
      <c r="N145" s="184"/>
      <c r="O145" s="184"/>
      <c r="P145" s="185">
        <f>SUM(P146:P161)</f>
        <v>0</v>
      </c>
      <c r="Q145" s="184"/>
      <c r="R145" s="185">
        <f>SUM(R146:R161)</f>
        <v>0</v>
      </c>
      <c r="S145" s="184"/>
      <c r="T145" s="186">
        <f>SUM(T146:T161)</f>
        <v>0</v>
      </c>
      <c r="AR145" s="187" t="s">
        <v>85</v>
      </c>
      <c r="AT145" s="188" t="s">
        <v>76</v>
      </c>
      <c r="AU145" s="188" t="s">
        <v>85</v>
      </c>
      <c r="AY145" s="187" t="s">
        <v>187</v>
      </c>
      <c r="BK145" s="189">
        <f>SUM(BK146:BK161)</f>
        <v>0</v>
      </c>
    </row>
    <row r="146" spans="2:65" s="1" customFormat="1" ht="16.5" customHeight="1">
      <c r="B146" s="41"/>
      <c r="C146" s="192" t="s">
        <v>249</v>
      </c>
      <c r="D146" s="192" t="s">
        <v>189</v>
      </c>
      <c r="E146" s="193" t="s">
        <v>1428</v>
      </c>
      <c r="F146" s="194" t="s">
        <v>1429</v>
      </c>
      <c r="G146" s="195" t="s">
        <v>233</v>
      </c>
      <c r="H146" s="196">
        <v>1.617</v>
      </c>
      <c r="I146" s="197"/>
      <c r="J146" s="198">
        <f>ROUND(I146*H146,2)</f>
        <v>0</v>
      </c>
      <c r="K146" s="194" t="s">
        <v>193</v>
      </c>
      <c r="L146" s="61"/>
      <c r="M146" s="199" t="s">
        <v>21</v>
      </c>
      <c r="N146" s="200" t="s">
        <v>48</v>
      </c>
      <c r="O146" s="4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194</v>
      </c>
      <c r="AT146" s="24" t="s">
        <v>189</v>
      </c>
      <c r="AU146" s="24" t="s">
        <v>87</v>
      </c>
      <c r="AY146" s="24" t="s">
        <v>187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85</v>
      </c>
      <c r="BK146" s="203">
        <f>ROUND(I146*H146,2)</f>
        <v>0</v>
      </c>
      <c r="BL146" s="24" t="s">
        <v>194</v>
      </c>
      <c r="BM146" s="24" t="s">
        <v>1430</v>
      </c>
    </row>
    <row r="147" spans="2:65" s="12" customFormat="1" ht="13.5">
      <c r="B147" s="230"/>
      <c r="C147" s="231"/>
      <c r="D147" s="206" t="s">
        <v>223</v>
      </c>
      <c r="E147" s="232" t="s">
        <v>21</v>
      </c>
      <c r="F147" s="233" t="s">
        <v>1417</v>
      </c>
      <c r="G147" s="231"/>
      <c r="H147" s="232" t="s">
        <v>21</v>
      </c>
      <c r="I147" s="234"/>
      <c r="J147" s="231"/>
      <c r="K147" s="231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223</v>
      </c>
      <c r="AU147" s="239" t="s">
        <v>87</v>
      </c>
      <c r="AV147" s="12" t="s">
        <v>85</v>
      </c>
      <c r="AW147" s="12" t="s">
        <v>40</v>
      </c>
      <c r="AX147" s="12" t="s">
        <v>77</v>
      </c>
      <c r="AY147" s="239" t="s">
        <v>187</v>
      </c>
    </row>
    <row r="148" spans="2:65" s="11" customFormat="1" ht="13.5">
      <c r="B148" s="204"/>
      <c r="C148" s="205"/>
      <c r="D148" s="206" t="s">
        <v>223</v>
      </c>
      <c r="E148" s="207" t="s">
        <v>21</v>
      </c>
      <c r="F148" s="208" t="s">
        <v>1431</v>
      </c>
      <c r="G148" s="205"/>
      <c r="H148" s="209">
        <v>1.617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223</v>
      </c>
      <c r="AU148" s="215" t="s">
        <v>87</v>
      </c>
      <c r="AV148" s="11" t="s">
        <v>87</v>
      </c>
      <c r="AW148" s="11" t="s">
        <v>40</v>
      </c>
      <c r="AX148" s="11" t="s">
        <v>85</v>
      </c>
      <c r="AY148" s="215" t="s">
        <v>187</v>
      </c>
    </row>
    <row r="149" spans="2:65" s="1" customFormat="1" ht="16.5" customHeight="1">
      <c r="B149" s="41"/>
      <c r="C149" s="192" t="s">
        <v>10</v>
      </c>
      <c r="D149" s="192" t="s">
        <v>189</v>
      </c>
      <c r="E149" s="193" t="s">
        <v>1432</v>
      </c>
      <c r="F149" s="194" t="s">
        <v>1433</v>
      </c>
      <c r="G149" s="195" t="s">
        <v>233</v>
      </c>
      <c r="H149" s="196">
        <v>2.3969999999999998</v>
      </c>
      <c r="I149" s="197"/>
      <c r="J149" s="198">
        <f>ROUND(I149*H149,2)</f>
        <v>0</v>
      </c>
      <c r="K149" s="194" t="s">
        <v>193</v>
      </c>
      <c r="L149" s="61"/>
      <c r="M149" s="199" t="s">
        <v>21</v>
      </c>
      <c r="N149" s="200" t="s">
        <v>48</v>
      </c>
      <c r="O149" s="4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4" t="s">
        <v>194</v>
      </c>
      <c r="AT149" s="24" t="s">
        <v>189</v>
      </c>
      <c r="AU149" s="24" t="s">
        <v>87</v>
      </c>
      <c r="AY149" s="24" t="s">
        <v>187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85</v>
      </c>
      <c r="BK149" s="203">
        <f>ROUND(I149*H149,2)</f>
        <v>0</v>
      </c>
      <c r="BL149" s="24" t="s">
        <v>194</v>
      </c>
      <c r="BM149" s="24" t="s">
        <v>1434</v>
      </c>
    </row>
    <row r="150" spans="2:65" s="12" customFormat="1" ht="13.5">
      <c r="B150" s="230"/>
      <c r="C150" s="231"/>
      <c r="D150" s="206" t="s">
        <v>223</v>
      </c>
      <c r="E150" s="232" t="s">
        <v>21</v>
      </c>
      <c r="F150" s="233" t="s">
        <v>1435</v>
      </c>
      <c r="G150" s="231"/>
      <c r="H150" s="232" t="s">
        <v>21</v>
      </c>
      <c r="I150" s="234"/>
      <c r="J150" s="231"/>
      <c r="K150" s="231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223</v>
      </c>
      <c r="AU150" s="239" t="s">
        <v>87</v>
      </c>
      <c r="AV150" s="12" t="s">
        <v>85</v>
      </c>
      <c r="AW150" s="12" t="s">
        <v>40</v>
      </c>
      <c r="AX150" s="12" t="s">
        <v>77</v>
      </c>
      <c r="AY150" s="239" t="s">
        <v>187</v>
      </c>
    </row>
    <row r="151" spans="2:65" s="11" customFormat="1" ht="13.5">
      <c r="B151" s="204"/>
      <c r="C151" s="205"/>
      <c r="D151" s="206" t="s">
        <v>223</v>
      </c>
      <c r="E151" s="207" t="s">
        <v>21</v>
      </c>
      <c r="F151" s="208" t="s">
        <v>1436</v>
      </c>
      <c r="G151" s="205"/>
      <c r="H151" s="209">
        <v>1.9770000000000001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223</v>
      </c>
      <c r="AU151" s="215" t="s">
        <v>87</v>
      </c>
      <c r="AV151" s="11" t="s">
        <v>87</v>
      </c>
      <c r="AW151" s="11" t="s">
        <v>40</v>
      </c>
      <c r="AX151" s="11" t="s">
        <v>77</v>
      </c>
      <c r="AY151" s="215" t="s">
        <v>187</v>
      </c>
    </row>
    <row r="152" spans="2:65" s="11" customFormat="1" ht="13.5">
      <c r="B152" s="204"/>
      <c r="C152" s="205"/>
      <c r="D152" s="206" t="s">
        <v>223</v>
      </c>
      <c r="E152" s="207" t="s">
        <v>21</v>
      </c>
      <c r="F152" s="208" t="s">
        <v>1437</v>
      </c>
      <c r="G152" s="205"/>
      <c r="H152" s="209">
        <v>0.42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223</v>
      </c>
      <c r="AU152" s="215" t="s">
        <v>87</v>
      </c>
      <c r="AV152" s="11" t="s">
        <v>87</v>
      </c>
      <c r="AW152" s="11" t="s">
        <v>40</v>
      </c>
      <c r="AX152" s="11" t="s">
        <v>77</v>
      </c>
      <c r="AY152" s="215" t="s">
        <v>187</v>
      </c>
    </row>
    <row r="153" spans="2:65" s="14" customFormat="1" ht="13.5">
      <c r="B153" s="251"/>
      <c r="C153" s="252"/>
      <c r="D153" s="206" t="s">
        <v>223</v>
      </c>
      <c r="E153" s="253" t="s">
        <v>21</v>
      </c>
      <c r="F153" s="254" t="s">
        <v>1374</v>
      </c>
      <c r="G153" s="252"/>
      <c r="H153" s="255">
        <v>2.3969999999999998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AT153" s="261" t="s">
        <v>223</v>
      </c>
      <c r="AU153" s="261" t="s">
        <v>87</v>
      </c>
      <c r="AV153" s="14" t="s">
        <v>194</v>
      </c>
      <c r="AW153" s="14" t="s">
        <v>40</v>
      </c>
      <c r="AX153" s="14" t="s">
        <v>85</v>
      </c>
      <c r="AY153" s="261" t="s">
        <v>187</v>
      </c>
    </row>
    <row r="154" spans="2:65" s="1" customFormat="1" ht="16.5" customHeight="1">
      <c r="B154" s="41"/>
      <c r="C154" s="192" t="s">
        <v>259</v>
      </c>
      <c r="D154" s="192" t="s">
        <v>189</v>
      </c>
      <c r="E154" s="193" t="s">
        <v>1438</v>
      </c>
      <c r="F154" s="194" t="s">
        <v>1439</v>
      </c>
      <c r="G154" s="195" t="s">
        <v>233</v>
      </c>
      <c r="H154" s="196">
        <v>1.647</v>
      </c>
      <c r="I154" s="197"/>
      <c r="J154" s="198">
        <f>ROUND(I154*H154,2)</f>
        <v>0</v>
      </c>
      <c r="K154" s="194" t="s">
        <v>193</v>
      </c>
      <c r="L154" s="61"/>
      <c r="M154" s="199" t="s">
        <v>21</v>
      </c>
      <c r="N154" s="200" t="s">
        <v>48</v>
      </c>
      <c r="O154" s="4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4" t="s">
        <v>194</v>
      </c>
      <c r="AT154" s="24" t="s">
        <v>189</v>
      </c>
      <c r="AU154" s="24" t="s">
        <v>87</v>
      </c>
      <c r="AY154" s="24" t="s">
        <v>187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85</v>
      </c>
      <c r="BK154" s="203">
        <f>ROUND(I154*H154,2)</f>
        <v>0</v>
      </c>
      <c r="BL154" s="24" t="s">
        <v>194</v>
      </c>
      <c r="BM154" s="24" t="s">
        <v>1440</v>
      </c>
    </row>
    <row r="155" spans="2:65" s="12" customFormat="1" ht="13.5">
      <c r="B155" s="230"/>
      <c r="C155" s="231"/>
      <c r="D155" s="206" t="s">
        <v>223</v>
      </c>
      <c r="E155" s="232" t="s">
        <v>21</v>
      </c>
      <c r="F155" s="233" t="s">
        <v>1417</v>
      </c>
      <c r="G155" s="231"/>
      <c r="H155" s="232" t="s">
        <v>21</v>
      </c>
      <c r="I155" s="234"/>
      <c r="J155" s="231"/>
      <c r="K155" s="231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223</v>
      </c>
      <c r="AU155" s="239" t="s">
        <v>87</v>
      </c>
      <c r="AV155" s="12" t="s">
        <v>85</v>
      </c>
      <c r="AW155" s="12" t="s">
        <v>40</v>
      </c>
      <c r="AX155" s="12" t="s">
        <v>77</v>
      </c>
      <c r="AY155" s="239" t="s">
        <v>187</v>
      </c>
    </row>
    <row r="156" spans="2:65" s="11" customFormat="1" ht="13.5">
      <c r="B156" s="204"/>
      <c r="C156" s="205"/>
      <c r="D156" s="206" t="s">
        <v>223</v>
      </c>
      <c r="E156" s="207" t="s">
        <v>21</v>
      </c>
      <c r="F156" s="208" t="s">
        <v>1441</v>
      </c>
      <c r="G156" s="205"/>
      <c r="H156" s="209">
        <v>1.647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223</v>
      </c>
      <c r="AU156" s="215" t="s">
        <v>87</v>
      </c>
      <c r="AV156" s="11" t="s">
        <v>87</v>
      </c>
      <c r="AW156" s="11" t="s">
        <v>40</v>
      </c>
      <c r="AX156" s="11" t="s">
        <v>77</v>
      </c>
      <c r="AY156" s="215" t="s">
        <v>187</v>
      </c>
    </row>
    <row r="157" spans="2:65" s="14" customFormat="1" ht="13.5">
      <c r="B157" s="251"/>
      <c r="C157" s="252"/>
      <c r="D157" s="206" t="s">
        <v>223</v>
      </c>
      <c r="E157" s="253" t="s">
        <v>21</v>
      </c>
      <c r="F157" s="254" t="s">
        <v>1374</v>
      </c>
      <c r="G157" s="252"/>
      <c r="H157" s="255">
        <v>1.647</v>
      </c>
      <c r="I157" s="256"/>
      <c r="J157" s="252"/>
      <c r="K157" s="252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223</v>
      </c>
      <c r="AU157" s="261" t="s">
        <v>87</v>
      </c>
      <c r="AV157" s="14" t="s">
        <v>194</v>
      </c>
      <c r="AW157" s="14" t="s">
        <v>40</v>
      </c>
      <c r="AX157" s="14" t="s">
        <v>85</v>
      </c>
      <c r="AY157" s="261" t="s">
        <v>187</v>
      </c>
    </row>
    <row r="158" spans="2:65" s="1" customFormat="1" ht="16.5" customHeight="1">
      <c r="B158" s="41"/>
      <c r="C158" s="192" t="s">
        <v>264</v>
      </c>
      <c r="D158" s="192" t="s">
        <v>189</v>
      </c>
      <c r="E158" s="193" t="s">
        <v>1442</v>
      </c>
      <c r="F158" s="194" t="s">
        <v>1443</v>
      </c>
      <c r="G158" s="195" t="s">
        <v>233</v>
      </c>
      <c r="H158" s="196">
        <v>2.528</v>
      </c>
      <c r="I158" s="197"/>
      <c r="J158" s="198">
        <f>ROUND(I158*H158,2)</f>
        <v>0</v>
      </c>
      <c r="K158" s="194" t="s">
        <v>193</v>
      </c>
      <c r="L158" s="61"/>
      <c r="M158" s="199" t="s">
        <v>21</v>
      </c>
      <c r="N158" s="200" t="s">
        <v>48</v>
      </c>
      <c r="O158" s="4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194</v>
      </c>
      <c r="AT158" s="24" t="s">
        <v>189</v>
      </c>
      <c r="AU158" s="24" t="s">
        <v>87</v>
      </c>
      <c r="AY158" s="24" t="s">
        <v>187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85</v>
      </c>
      <c r="BK158" s="203">
        <f>ROUND(I158*H158,2)</f>
        <v>0</v>
      </c>
      <c r="BL158" s="24" t="s">
        <v>194</v>
      </c>
      <c r="BM158" s="24" t="s">
        <v>1444</v>
      </c>
    </row>
    <row r="159" spans="2:65" s="11" customFormat="1" ht="13.5">
      <c r="B159" s="204"/>
      <c r="C159" s="205"/>
      <c r="D159" s="206" t="s">
        <v>223</v>
      </c>
      <c r="E159" s="207" t="s">
        <v>21</v>
      </c>
      <c r="F159" s="208" t="s">
        <v>1445</v>
      </c>
      <c r="G159" s="205"/>
      <c r="H159" s="209">
        <v>2.7170000000000001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223</v>
      </c>
      <c r="AU159" s="215" t="s">
        <v>87</v>
      </c>
      <c r="AV159" s="11" t="s">
        <v>87</v>
      </c>
      <c r="AW159" s="11" t="s">
        <v>40</v>
      </c>
      <c r="AX159" s="11" t="s">
        <v>77</v>
      </c>
      <c r="AY159" s="215" t="s">
        <v>187</v>
      </c>
    </row>
    <row r="160" spans="2:65" s="11" customFormat="1" ht="13.5">
      <c r="B160" s="204"/>
      <c r="C160" s="205"/>
      <c r="D160" s="206" t="s">
        <v>223</v>
      </c>
      <c r="E160" s="207" t="s">
        <v>21</v>
      </c>
      <c r="F160" s="208" t="s">
        <v>1446</v>
      </c>
      <c r="G160" s="205"/>
      <c r="H160" s="209">
        <v>-0.189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223</v>
      </c>
      <c r="AU160" s="215" t="s">
        <v>87</v>
      </c>
      <c r="AV160" s="11" t="s">
        <v>87</v>
      </c>
      <c r="AW160" s="11" t="s">
        <v>40</v>
      </c>
      <c r="AX160" s="11" t="s">
        <v>77</v>
      </c>
      <c r="AY160" s="215" t="s">
        <v>187</v>
      </c>
    </row>
    <row r="161" spans="2:65" s="14" customFormat="1" ht="13.5">
      <c r="B161" s="251"/>
      <c r="C161" s="252"/>
      <c r="D161" s="206" t="s">
        <v>223</v>
      </c>
      <c r="E161" s="253" t="s">
        <v>21</v>
      </c>
      <c r="F161" s="254" t="s">
        <v>1374</v>
      </c>
      <c r="G161" s="252"/>
      <c r="H161" s="255">
        <v>2.528</v>
      </c>
      <c r="I161" s="256"/>
      <c r="J161" s="252"/>
      <c r="K161" s="252"/>
      <c r="L161" s="257"/>
      <c r="M161" s="258"/>
      <c r="N161" s="259"/>
      <c r="O161" s="259"/>
      <c r="P161" s="259"/>
      <c r="Q161" s="259"/>
      <c r="R161" s="259"/>
      <c r="S161" s="259"/>
      <c r="T161" s="260"/>
      <c r="AT161" s="261" t="s">
        <v>223</v>
      </c>
      <c r="AU161" s="261" t="s">
        <v>87</v>
      </c>
      <c r="AV161" s="14" t="s">
        <v>194</v>
      </c>
      <c r="AW161" s="14" t="s">
        <v>40</v>
      </c>
      <c r="AX161" s="14" t="s">
        <v>85</v>
      </c>
      <c r="AY161" s="261" t="s">
        <v>187</v>
      </c>
    </row>
    <row r="162" spans="2:65" s="10" customFormat="1" ht="29.85" customHeight="1">
      <c r="B162" s="176"/>
      <c r="C162" s="177"/>
      <c r="D162" s="178" t="s">
        <v>76</v>
      </c>
      <c r="E162" s="190" t="s">
        <v>219</v>
      </c>
      <c r="F162" s="190" t="s">
        <v>1447</v>
      </c>
      <c r="G162" s="177"/>
      <c r="H162" s="177"/>
      <c r="I162" s="180"/>
      <c r="J162" s="191">
        <f>BK162</f>
        <v>0</v>
      </c>
      <c r="K162" s="177"/>
      <c r="L162" s="182"/>
      <c r="M162" s="183"/>
      <c r="N162" s="184"/>
      <c r="O162" s="184"/>
      <c r="P162" s="185">
        <f>SUM(P163:P209)</f>
        <v>0</v>
      </c>
      <c r="Q162" s="184"/>
      <c r="R162" s="185">
        <f>SUM(R163:R209)</f>
        <v>9.2775938</v>
      </c>
      <c r="S162" s="184"/>
      <c r="T162" s="186">
        <f>SUM(T163:T209)</f>
        <v>0</v>
      </c>
      <c r="AR162" s="187" t="s">
        <v>85</v>
      </c>
      <c r="AT162" s="188" t="s">
        <v>76</v>
      </c>
      <c r="AU162" s="188" t="s">
        <v>85</v>
      </c>
      <c r="AY162" s="187" t="s">
        <v>187</v>
      </c>
      <c r="BK162" s="189">
        <f>SUM(BK163:BK209)</f>
        <v>0</v>
      </c>
    </row>
    <row r="163" spans="2:65" s="1" customFormat="1" ht="16.5" customHeight="1">
      <c r="B163" s="41"/>
      <c r="C163" s="192" t="s">
        <v>269</v>
      </c>
      <c r="D163" s="192" t="s">
        <v>189</v>
      </c>
      <c r="E163" s="193" t="s">
        <v>1448</v>
      </c>
      <c r="F163" s="194" t="s">
        <v>1449</v>
      </c>
      <c r="G163" s="195" t="s">
        <v>1450</v>
      </c>
      <c r="H163" s="196">
        <v>1</v>
      </c>
      <c r="I163" s="197"/>
      <c r="J163" s="198">
        <f>ROUND(I163*H163,2)</f>
        <v>0</v>
      </c>
      <c r="K163" s="194" t="s">
        <v>193</v>
      </c>
      <c r="L163" s="61"/>
      <c r="M163" s="199" t="s">
        <v>21</v>
      </c>
      <c r="N163" s="200" t="s">
        <v>48</v>
      </c>
      <c r="O163" s="4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194</v>
      </c>
      <c r="AT163" s="24" t="s">
        <v>189</v>
      </c>
      <c r="AU163" s="24" t="s">
        <v>87</v>
      </c>
      <c r="AY163" s="24" t="s">
        <v>187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85</v>
      </c>
      <c r="BK163" s="203">
        <f>ROUND(I163*H163,2)</f>
        <v>0</v>
      </c>
      <c r="BL163" s="24" t="s">
        <v>194</v>
      </c>
      <c r="BM163" s="24" t="s">
        <v>1451</v>
      </c>
    </row>
    <row r="164" spans="2:65" s="11" customFormat="1" ht="13.5">
      <c r="B164" s="204"/>
      <c r="C164" s="205"/>
      <c r="D164" s="206" t="s">
        <v>223</v>
      </c>
      <c r="E164" s="207" t="s">
        <v>21</v>
      </c>
      <c r="F164" s="208" t="s">
        <v>1452</v>
      </c>
      <c r="G164" s="205"/>
      <c r="H164" s="209">
        <v>1</v>
      </c>
      <c r="I164" s="210"/>
      <c r="J164" s="205"/>
      <c r="K164" s="205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223</v>
      </c>
      <c r="AU164" s="215" t="s">
        <v>87</v>
      </c>
      <c r="AV164" s="11" t="s">
        <v>87</v>
      </c>
      <c r="AW164" s="11" t="s">
        <v>40</v>
      </c>
      <c r="AX164" s="11" t="s">
        <v>85</v>
      </c>
      <c r="AY164" s="215" t="s">
        <v>187</v>
      </c>
    </row>
    <row r="165" spans="2:65" s="1" customFormat="1" ht="25.5" customHeight="1">
      <c r="B165" s="41"/>
      <c r="C165" s="192" t="s">
        <v>274</v>
      </c>
      <c r="D165" s="192" t="s">
        <v>189</v>
      </c>
      <c r="E165" s="193" t="s">
        <v>1453</v>
      </c>
      <c r="F165" s="194" t="s">
        <v>1454</v>
      </c>
      <c r="G165" s="195" t="s">
        <v>293</v>
      </c>
      <c r="H165" s="196">
        <v>14.97</v>
      </c>
      <c r="I165" s="197"/>
      <c r="J165" s="198">
        <f>ROUND(I165*H165,2)</f>
        <v>0</v>
      </c>
      <c r="K165" s="194" t="s">
        <v>193</v>
      </c>
      <c r="L165" s="61"/>
      <c r="M165" s="199" t="s">
        <v>21</v>
      </c>
      <c r="N165" s="200" t="s">
        <v>48</v>
      </c>
      <c r="O165" s="42"/>
      <c r="P165" s="201">
        <f>O165*H165</f>
        <v>0</v>
      </c>
      <c r="Q165" s="201">
        <v>4.0000000000000003E-5</v>
      </c>
      <c r="R165" s="201">
        <f>Q165*H165</f>
        <v>5.9880000000000003E-4</v>
      </c>
      <c r="S165" s="201">
        <v>0</v>
      </c>
      <c r="T165" s="202">
        <f>S165*H165</f>
        <v>0</v>
      </c>
      <c r="AR165" s="24" t="s">
        <v>194</v>
      </c>
      <c r="AT165" s="24" t="s">
        <v>189</v>
      </c>
      <c r="AU165" s="24" t="s">
        <v>87</v>
      </c>
      <c r="AY165" s="24" t="s">
        <v>187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85</v>
      </c>
      <c r="BK165" s="203">
        <f>ROUND(I165*H165,2)</f>
        <v>0</v>
      </c>
      <c r="BL165" s="24" t="s">
        <v>194</v>
      </c>
      <c r="BM165" s="24" t="s">
        <v>1455</v>
      </c>
    </row>
    <row r="166" spans="2:65" s="12" customFormat="1" ht="13.5">
      <c r="B166" s="230"/>
      <c r="C166" s="231"/>
      <c r="D166" s="206" t="s">
        <v>223</v>
      </c>
      <c r="E166" s="232" t="s">
        <v>21</v>
      </c>
      <c r="F166" s="233" t="s">
        <v>1456</v>
      </c>
      <c r="G166" s="231"/>
      <c r="H166" s="232" t="s">
        <v>21</v>
      </c>
      <c r="I166" s="234"/>
      <c r="J166" s="231"/>
      <c r="K166" s="231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223</v>
      </c>
      <c r="AU166" s="239" t="s">
        <v>87</v>
      </c>
      <c r="AV166" s="12" t="s">
        <v>85</v>
      </c>
      <c r="AW166" s="12" t="s">
        <v>40</v>
      </c>
      <c r="AX166" s="12" t="s">
        <v>77</v>
      </c>
      <c r="AY166" s="239" t="s">
        <v>187</v>
      </c>
    </row>
    <row r="167" spans="2:65" s="11" customFormat="1" ht="13.5">
      <c r="B167" s="204"/>
      <c r="C167" s="205"/>
      <c r="D167" s="206" t="s">
        <v>223</v>
      </c>
      <c r="E167" s="207" t="s">
        <v>21</v>
      </c>
      <c r="F167" s="208" t="s">
        <v>1457</v>
      </c>
      <c r="G167" s="205"/>
      <c r="H167" s="209">
        <v>14.97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223</v>
      </c>
      <c r="AU167" s="215" t="s">
        <v>87</v>
      </c>
      <c r="AV167" s="11" t="s">
        <v>87</v>
      </c>
      <c r="AW167" s="11" t="s">
        <v>40</v>
      </c>
      <c r="AX167" s="11" t="s">
        <v>85</v>
      </c>
      <c r="AY167" s="215" t="s">
        <v>187</v>
      </c>
    </row>
    <row r="168" spans="2:65" s="1" customFormat="1" ht="25.5" customHeight="1">
      <c r="B168" s="41"/>
      <c r="C168" s="220" t="s">
        <v>279</v>
      </c>
      <c r="D168" s="220" t="s">
        <v>511</v>
      </c>
      <c r="E168" s="221" t="s">
        <v>1458</v>
      </c>
      <c r="F168" s="222" t="s">
        <v>1459</v>
      </c>
      <c r="G168" s="223" t="s">
        <v>293</v>
      </c>
      <c r="H168" s="224">
        <v>15.195</v>
      </c>
      <c r="I168" s="225"/>
      <c r="J168" s="226">
        <f>ROUND(I168*H168,2)</f>
        <v>0</v>
      </c>
      <c r="K168" s="222" t="s">
        <v>193</v>
      </c>
      <c r="L168" s="227"/>
      <c r="M168" s="228" t="s">
        <v>21</v>
      </c>
      <c r="N168" s="229" t="s">
        <v>48</v>
      </c>
      <c r="O168" s="42"/>
      <c r="P168" s="201">
        <f>O168*H168</f>
        <v>0</v>
      </c>
      <c r="Q168" s="201">
        <v>4.2999999999999997E-2</v>
      </c>
      <c r="R168" s="201">
        <f>Q168*H168</f>
        <v>0.65338499999999999</v>
      </c>
      <c r="S168" s="201">
        <v>0</v>
      </c>
      <c r="T168" s="202">
        <f>S168*H168</f>
        <v>0</v>
      </c>
      <c r="AR168" s="24" t="s">
        <v>219</v>
      </c>
      <c r="AT168" s="24" t="s">
        <v>511</v>
      </c>
      <c r="AU168" s="24" t="s">
        <v>87</v>
      </c>
      <c r="AY168" s="24" t="s">
        <v>187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85</v>
      </c>
      <c r="BK168" s="203">
        <f>ROUND(I168*H168,2)</f>
        <v>0</v>
      </c>
      <c r="BL168" s="24" t="s">
        <v>194</v>
      </c>
      <c r="BM168" s="24" t="s">
        <v>1460</v>
      </c>
    </row>
    <row r="169" spans="2:65" s="11" customFormat="1" ht="13.5">
      <c r="B169" s="204"/>
      <c r="C169" s="205"/>
      <c r="D169" s="206" t="s">
        <v>223</v>
      </c>
      <c r="E169" s="207" t="s">
        <v>21</v>
      </c>
      <c r="F169" s="208" t="s">
        <v>1461</v>
      </c>
      <c r="G169" s="205"/>
      <c r="H169" s="209">
        <v>15.195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223</v>
      </c>
      <c r="AU169" s="215" t="s">
        <v>87</v>
      </c>
      <c r="AV169" s="11" t="s">
        <v>87</v>
      </c>
      <c r="AW169" s="11" t="s">
        <v>40</v>
      </c>
      <c r="AX169" s="11" t="s">
        <v>85</v>
      </c>
      <c r="AY169" s="215" t="s">
        <v>187</v>
      </c>
    </row>
    <row r="170" spans="2:65" s="1" customFormat="1" ht="25.5" customHeight="1">
      <c r="B170" s="41"/>
      <c r="C170" s="192" t="s">
        <v>9</v>
      </c>
      <c r="D170" s="192" t="s">
        <v>189</v>
      </c>
      <c r="E170" s="193" t="s">
        <v>1462</v>
      </c>
      <c r="F170" s="194" t="s">
        <v>1463</v>
      </c>
      <c r="G170" s="195" t="s">
        <v>192</v>
      </c>
      <c r="H170" s="196">
        <v>2</v>
      </c>
      <c r="I170" s="197"/>
      <c r="J170" s="198">
        <f>ROUND(I170*H170,2)</f>
        <v>0</v>
      </c>
      <c r="K170" s="194" t="s">
        <v>193</v>
      </c>
      <c r="L170" s="61"/>
      <c r="M170" s="199" t="s">
        <v>21</v>
      </c>
      <c r="N170" s="200" t="s">
        <v>48</v>
      </c>
      <c r="O170" s="42"/>
      <c r="P170" s="201">
        <f>O170*H170</f>
        <v>0</v>
      </c>
      <c r="Q170" s="201">
        <v>1.75E-3</v>
      </c>
      <c r="R170" s="201">
        <f>Q170*H170</f>
        <v>3.5000000000000001E-3</v>
      </c>
      <c r="S170" s="201">
        <v>0</v>
      </c>
      <c r="T170" s="202">
        <f>S170*H170</f>
        <v>0</v>
      </c>
      <c r="AR170" s="24" t="s">
        <v>194</v>
      </c>
      <c r="AT170" s="24" t="s">
        <v>189</v>
      </c>
      <c r="AU170" s="24" t="s">
        <v>87</v>
      </c>
      <c r="AY170" s="24" t="s">
        <v>187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85</v>
      </c>
      <c r="BK170" s="203">
        <f>ROUND(I170*H170,2)</f>
        <v>0</v>
      </c>
      <c r="BL170" s="24" t="s">
        <v>194</v>
      </c>
      <c r="BM170" s="24" t="s">
        <v>1464</v>
      </c>
    </row>
    <row r="171" spans="2:65" s="11" customFormat="1" ht="13.5">
      <c r="B171" s="204"/>
      <c r="C171" s="205"/>
      <c r="D171" s="206" t="s">
        <v>223</v>
      </c>
      <c r="E171" s="207" t="s">
        <v>21</v>
      </c>
      <c r="F171" s="208" t="s">
        <v>87</v>
      </c>
      <c r="G171" s="205"/>
      <c r="H171" s="209">
        <v>2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223</v>
      </c>
      <c r="AU171" s="215" t="s">
        <v>87</v>
      </c>
      <c r="AV171" s="11" t="s">
        <v>87</v>
      </c>
      <c r="AW171" s="11" t="s">
        <v>40</v>
      </c>
      <c r="AX171" s="11" t="s">
        <v>85</v>
      </c>
      <c r="AY171" s="215" t="s">
        <v>187</v>
      </c>
    </row>
    <row r="172" spans="2:65" s="1" customFormat="1" ht="25.5" customHeight="1">
      <c r="B172" s="41"/>
      <c r="C172" s="192" t="s">
        <v>286</v>
      </c>
      <c r="D172" s="192" t="s">
        <v>189</v>
      </c>
      <c r="E172" s="193" t="s">
        <v>1465</v>
      </c>
      <c r="F172" s="194" t="s">
        <v>1466</v>
      </c>
      <c r="G172" s="195" t="s">
        <v>192</v>
      </c>
      <c r="H172" s="196">
        <v>1</v>
      </c>
      <c r="I172" s="197"/>
      <c r="J172" s="198">
        <f>ROUND(I172*H172,2)</f>
        <v>0</v>
      </c>
      <c r="K172" s="194" t="s">
        <v>193</v>
      </c>
      <c r="L172" s="61"/>
      <c r="M172" s="199" t="s">
        <v>21</v>
      </c>
      <c r="N172" s="200" t="s">
        <v>48</v>
      </c>
      <c r="O172" s="42"/>
      <c r="P172" s="201">
        <f>O172*H172</f>
        <v>0</v>
      </c>
      <c r="Q172" s="201">
        <v>6.9999999999999994E-5</v>
      </c>
      <c r="R172" s="201">
        <f>Q172*H172</f>
        <v>6.9999999999999994E-5</v>
      </c>
      <c r="S172" s="201">
        <v>0</v>
      </c>
      <c r="T172" s="202">
        <f>S172*H172</f>
        <v>0</v>
      </c>
      <c r="AR172" s="24" t="s">
        <v>194</v>
      </c>
      <c r="AT172" s="24" t="s">
        <v>189</v>
      </c>
      <c r="AU172" s="24" t="s">
        <v>87</v>
      </c>
      <c r="AY172" s="24" t="s">
        <v>187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85</v>
      </c>
      <c r="BK172" s="203">
        <f>ROUND(I172*H172,2)</f>
        <v>0</v>
      </c>
      <c r="BL172" s="24" t="s">
        <v>194</v>
      </c>
      <c r="BM172" s="24" t="s">
        <v>1467</v>
      </c>
    </row>
    <row r="173" spans="2:65" s="11" customFormat="1" ht="13.5">
      <c r="B173" s="204"/>
      <c r="C173" s="205"/>
      <c r="D173" s="206" t="s">
        <v>223</v>
      </c>
      <c r="E173" s="207" t="s">
        <v>21</v>
      </c>
      <c r="F173" s="208" t="s">
        <v>85</v>
      </c>
      <c r="G173" s="205"/>
      <c r="H173" s="209">
        <v>1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223</v>
      </c>
      <c r="AU173" s="215" t="s">
        <v>87</v>
      </c>
      <c r="AV173" s="11" t="s">
        <v>87</v>
      </c>
      <c r="AW173" s="11" t="s">
        <v>40</v>
      </c>
      <c r="AX173" s="11" t="s">
        <v>85</v>
      </c>
      <c r="AY173" s="215" t="s">
        <v>187</v>
      </c>
    </row>
    <row r="174" spans="2:65" s="1" customFormat="1" ht="25.5" customHeight="1">
      <c r="B174" s="41"/>
      <c r="C174" s="220" t="s">
        <v>290</v>
      </c>
      <c r="D174" s="220" t="s">
        <v>511</v>
      </c>
      <c r="E174" s="221" t="s">
        <v>1468</v>
      </c>
      <c r="F174" s="222" t="s">
        <v>1469</v>
      </c>
      <c r="G174" s="223" t="s">
        <v>192</v>
      </c>
      <c r="H174" s="224">
        <v>1.0149999999999999</v>
      </c>
      <c r="I174" s="225"/>
      <c r="J174" s="226">
        <f>ROUND(I174*H174,2)</f>
        <v>0</v>
      </c>
      <c r="K174" s="222" t="s">
        <v>193</v>
      </c>
      <c r="L174" s="227"/>
      <c r="M174" s="228" t="s">
        <v>21</v>
      </c>
      <c r="N174" s="229" t="s">
        <v>48</v>
      </c>
      <c r="O174" s="42"/>
      <c r="P174" s="201">
        <f>O174*H174</f>
        <v>0</v>
      </c>
      <c r="Q174" s="201">
        <v>2.1999999999999999E-2</v>
      </c>
      <c r="R174" s="201">
        <f>Q174*H174</f>
        <v>2.2329999999999996E-2</v>
      </c>
      <c r="S174" s="201">
        <v>0</v>
      </c>
      <c r="T174" s="202">
        <f>S174*H174</f>
        <v>0</v>
      </c>
      <c r="AR174" s="24" t="s">
        <v>219</v>
      </c>
      <c r="AT174" s="24" t="s">
        <v>511</v>
      </c>
      <c r="AU174" s="24" t="s">
        <v>87</v>
      </c>
      <c r="AY174" s="24" t="s">
        <v>187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85</v>
      </c>
      <c r="BK174" s="203">
        <f>ROUND(I174*H174,2)</f>
        <v>0</v>
      </c>
      <c r="BL174" s="24" t="s">
        <v>194</v>
      </c>
      <c r="BM174" s="24" t="s">
        <v>1470</v>
      </c>
    </row>
    <row r="175" spans="2:65" s="11" customFormat="1" ht="13.5">
      <c r="B175" s="204"/>
      <c r="C175" s="205"/>
      <c r="D175" s="206" t="s">
        <v>223</v>
      </c>
      <c r="E175" s="207" t="s">
        <v>21</v>
      </c>
      <c r="F175" s="208" t="s">
        <v>1471</v>
      </c>
      <c r="G175" s="205"/>
      <c r="H175" s="209">
        <v>1.0149999999999999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223</v>
      </c>
      <c r="AU175" s="215" t="s">
        <v>87</v>
      </c>
      <c r="AV175" s="11" t="s">
        <v>87</v>
      </c>
      <c r="AW175" s="11" t="s">
        <v>40</v>
      </c>
      <c r="AX175" s="11" t="s">
        <v>85</v>
      </c>
      <c r="AY175" s="215" t="s">
        <v>187</v>
      </c>
    </row>
    <row r="176" spans="2:65" s="1" customFormat="1" ht="16.5" customHeight="1">
      <c r="B176" s="41"/>
      <c r="C176" s="192" t="s">
        <v>295</v>
      </c>
      <c r="D176" s="192" t="s">
        <v>189</v>
      </c>
      <c r="E176" s="193" t="s">
        <v>1472</v>
      </c>
      <c r="F176" s="194" t="s">
        <v>1473</v>
      </c>
      <c r="G176" s="195" t="s">
        <v>192</v>
      </c>
      <c r="H176" s="196">
        <v>1</v>
      </c>
      <c r="I176" s="197"/>
      <c r="J176" s="198">
        <f>ROUND(I176*H176,2)</f>
        <v>0</v>
      </c>
      <c r="K176" s="194" t="s">
        <v>193</v>
      </c>
      <c r="L176" s="61"/>
      <c r="M176" s="199" t="s">
        <v>21</v>
      </c>
      <c r="N176" s="200" t="s">
        <v>48</v>
      </c>
      <c r="O176" s="42"/>
      <c r="P176" s="201">
        <f>O176*H176</f>
        <v>0</v>
      </c>
      <c r="Q176" s="201">
        <v>1.4732499999999999</v>
      </c>
      <c r="R176" s="201">
        <f>Q176*H176</f>
        <v>1.4732499999999999</v>
      </c>
      <c r="S176" s="201">
        <v>0</v>
      </c>
      <c r="T176" s="202">
        <f>S176*H176</f>
        <v>0</v>
      </c>
      <c r="AR176" s="24" t="s">
        <v>194</v>
      </c>
      <c r="AT176" s="24" t="s">
        <v>189</v>
      </c>
      <c r="AU176" s="24" t="s">
        <v>87</v>
      </c>
      <c r="AY176" s="24" t="s">
        <v>187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85</v>
      </c>
      <c r="BK176" s="203">
        <f>ROUND(I176*H176,2)</f>
        <v>0</v>
      </c>
      <c r="BL176" s="24" t="s">
        <v>194</v>
      </c>
      <c r="BM176" s="24" t="s">
        <v>1474</v>
      </c>
    </row>
    <row r="177" spans="2:65" s="11" customFormat="1" ht="13.5">
      <c r="B177" s="204"/>
      <c r="C177" s="205"/>
      <c r="D177" s="206" t="s">
        <v>223</v>
      </c>
      <c r="E177" s="207" t="s">
        <v>21</v>
      </c>
      <c r="F177" s="208" t="s">
        <v>85</v>
      </c>
      <c r="G177" s="205"/>
      <c r="H177" s="209">
        <v>1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223</v>
      </c>
      <c r="AU177" s="215" t="s">
        <v>87</v>
      </c>
      <c r="AV177" s="11" t="s">
        <v>87</v>
      </c>
      <c r="AW177" s="11" t="s">
        <v>40</v>
      </c>
      <c r="AX177" s="11" t="s">
        <v>85</v>
      </c>
      <c r="AY177" s="215" t="s">
        <v>187</v>
      </c>
    </row>
    <row r="178" spans="2:65" s="1" customFormat="1" ht="16.5" customHeight="1">
      <c r="B178" s="41"/>
      <c r="C178" s="220" t="s">
        <v>301</v>
      </c>
      <c r="D178" s="220" t="s">
        <v>511</v>
      </c>
      <c r="E178" s="221" t="s">
        <v>1475</v>
      </c>
      <c r="F178" s="222" t="s">
        <v>1476</v>
      </c>
      <c r="G178" s="223" t="s">
        <v>192</v>
      </c>
      <c r="H178" s="224">
        <v>1.0149999999999999</v>
      </c>
      <c r="I178" s="225"/>
      <c r="J178" s="226">
        <f>ROUND(I178*H178,2)</f>
        <v>0</v>
      </c>
      <c r="K178" s="222" t="s">
        <v>193</v>
      </c>
      <c r="L178" s="227"/>
      <c r="M178" s="228" t="s">
        <v>21</v>
      </c>
      <c r="N178" s="229" t="s">
        <v>48</v>
      </c>
      <c r="O178" s="42"/>
      <c r="P178" s="201">
        <f>O178*H178</f>
        <v>0</v>
      </c>
      <c r="Q178" s="201">
        <v>8.5999999999999993E-2</v>
      </c>
      <c r="R178" s="201">
        <f>Q178*H178</f>
        <v>8.7289999999999979E-2</v>
      </c>
      <c r="S178" s="201">
        <v>0</v>
      </c>
      <c r="T178" s="202">
        <f>S178*H178</f>
        <v>0</v>
      </c>
      <c r="AR178" s="24" t="s">
        <v>219</v>
      </c>
      <c r="AT178" s="24" t="s">
        <v>511</v>
      </c>
      <c r="AU178" s="24" t="s">
        <v>87</v>
      </c>
      <c r="AY178" s="24" t="s">
        <v>187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85</v>
      </c>
      <c r="BK178" s="203">
        <f>ROUND(I178*H178,2)</f>
        <v>0</v>
      </c>
      <c r="BL178" s="24" t="s">
        <v>194</v>
      </c>
      <c r="BM178" s="24" t="s">
        <v>1477</v>
      </c>
    </row>
    <row r="179" spans="2:65" s="11" customFormat="1" ht="13.5">
      <c r="B179" s="204"/>
      <c r="C179" s="205"/>
      <c r="D179" s="206" t="s">
        <v>223</v>
      </c>
      <c r="E179" s="207" t="s">
        <v>21</v>
      </c>
      <c r="F179" s="208" t="s">
        <v>1471</v>
      </c>
      <c r="G179" s="205"/>
      <c r="H179" s="209">
        <v>1.0149999999999999</v>
      </c>
      <c r="I179" s="210"/>
      <c r="J179" s="205"/>
      <c r="K179" s="205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223</v>
      </c>
      <c r="AU179" s="215" t="s">
        <v>87</v>
      </c>
      <c r="AV179" s="11" t="s">
        <v>87</v>
      </c>
      <c r="AW179" s="11" t="s">
        <v>40</v>
      </c>
      <c r="AX179" s="11" t="s">
        <v>85</v>
      </c>
      <c r="AY179" s="215" t="s">
        <v>187</v>
      </c>
    </row>
    <row r="180" spans="2:65" s="1" customFormat="1" ht="16.5" customHeight="1">
      <c r="B180" s="41"/>
      <c r="C180" s="192" t="s">
        <v>307</v>
      </c>
      <c r="D180" s="192" t="s">
        <v>189</v>
      </c>
      <c r="E180" s="193" t="s">
        <v>1478</v>
      </c>
      <c r="F180" s="194" t="s">
        <v>1479</v>
      </c>
      <c r="G180" s="195" t="s">
        <v>192</v>
      </c>
      <c r="H180" s="196">
        <v>5</v>
      </c>
      <c r="I180" s="197"/>
      <c r="J180" s="198">
        <f>ROUND(I180*H180,2)</f>
        <v>0</v>
      </c>
      <c r="K180" s="194" t="s">
        <v>193</v>
      </c>
      <c r="L180" s="61"/>
      <c r="M180" s="199" t="s">
        <v>21</v>
      </c>
      <c r="N180" s="200" t="s">
        <v>48</v>
      </c>
      <c r="O180" s="42"/>
      <c r="P180" s="201">
        <f>O180*H180</f>
        <v>0</v>
      </c>
      <c r="Q180" s="201">
        <v>9.1800000000000007E-3</v>
      </c>
      <c r="R180" s="201">
        <f>Q180*H180</f>
        <v>4.5900000000000003E-2</v>
      </c>
      <c r="S180" s="201">
        <v>0</v>
      </c>
      <c r="T180" s="202">
        <f>S180*H180</f>
        <v>0</v>
      </c>
      <c r="AR180" s="24" t="s">
        <v>194</v>
      </c>
      <c r="AT180" s="24" t="s">
        <v>189</v>
      </c>
      <c r="AU180" s="24" t="s">
        <v>87</v>
      </c>
      <c r="AY180" s="24" t="s">
        <v>187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85</v>
      </c>
      <c r="BK180" s="203">
        <f>ROUND(I180*H180,2)</f>
        <v>0</v>
      </c>
      <c r="BL180" s="24" t="s">
        <v>194</v>
      </c>
      <c r="BM180" s="24" t="s">
        <v>1480</v>
      </c>
    </row>
    <row r="181" spans="2:65" s="12" customFormat="1" ht="13.5">
      <c r="B181" s="230"/>
      <c r="C181" s="231"/>
      <c r="D181" s="206" t="s">
        <v>223</v>
      </c>
      <c r="E181" s="232" t="s">
        <v>21</v>
      </c>
      <c r="F181" s="233" t="s">
        <v>1481</v>
      </c>
      <c r="G181" s="231"/>
      <c r="H181" s="232" t="s">
        <v>21</v>
      </c>
      <c r="I181" s="234"/>
      <c r="J181" s="231"/>
      <c r="K181" s="231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223</v>
      </c>
      <c r="AU181" s="239" t="s">
        <v>87</v>
      </c>
      <c r="AV181" s="12" t="s">
        <v>85</v>
      </c>
      <c r="AW181" s="12" t="s">
        <v>40</v>
      </c>
      <c r="AX181" s="12" t="s">
        <v>77</v>
      </c>
      <c r="AY181" s="239" t="s">
        <v>187</v>
      </c>
    </row>
    <row r="182" spans="2:65" s="11" customFormat="1" ht="13.5">
      <c r="B182" s="204"/>
      <c r="C182" s="205"/>
      <c r="D182" s="206" t="s">
        <v>223</v>
      </c>
      <c r="E182" s="207" t="s">
        <v>21</v>
      </c>
      <c r="F182" s="208" t="s">
        <v>1482</v>
      </c>
      <c r="G182" s="205"/>
      <c r="H182" s="209">
        <v>5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223</v>
      </c>
      <c r="AU182" s="215" t="s">
        <v>87</v>
      </c>
      <c r="AV182" s="11" t="s">
        <v>87</v>
      </c>
      <c r="AW182" s="11" t="s">
        <v>40</v>
      </c>
      <c r="AX182" s="11" t="s">
        <v>85</v>
      </c>
      <c r="AY182" s="215" t="s">
        <v>187</v>
      </c>
    </row>
    <row r="183" spans="2:65" s="1" customFormat="1" ht="16.5" customHeight="1">
      <c r="B183" s="41"/>
      <c r="C183" s="220" t="s">
        <v>312</v>
      </c>
      <c r="D183" s="220" t="s">
        <v>511</v>
      </c>
      <c r="E183" s="221" t="s">
        <v>1483</v>
      </c>
      <c r="F183" s="222" t="s">
        <v>1484</v>
      </c>
      <c r="G183" s="223" t="s">
        <v>192</v>
      </c>
      <c r="H183" s="224">
        <v>1.01</v>
      </c>
      <c r="I183" s="225"/>
      <c r="J183" s="226">
        <f>ROUND(I183*H183,2)</f>
        <v>0</v>
      </c>
      <c r="K183" s="222" t="s">
        <v>193</v>
      </c>
      <c r="L183" s="227"/>
      <c r="M183" s="228" t="s">
        <v>21</v>
      </c>
      <c r="N183" s="229" t="s">
        <v>48</v>
      </c>
      <c r="O183" s="42"/>
      <c r="P183" s="201">
        <f>O183*H183</f>
        <v>0</v>
      </c>
      <c r="Q183" s="201">
        <v>0.5</v>
      </c>
      <c r="R183" s="201">
        <f>Q183*H183</f>
        <v>0.505</v>
      </c>
      <c r="S183" s="201">
        <v>0</v>
      </c>
      <c r="T183" s="202">
        <f>S183*H183</f>
        <v>0</v>
      </c>
      <c r="AR183" s="24" t="s">
        <v>219</v>
      </c>
      <c r="AT183" s="24" t="s">
        <v>511</v>
      </c>
      <c r="AU183" s="24" t="s">
        <v>87</v>
      </c>
      <c r="AY183" s="24" t="s">
        <v>187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85</v>
      </c>
      <c r="BK183" s="203">
        <f>ROUND(I183*H183,2)</f>
        <v>0</v>
      </c>
      <c r="BL183" s="24" t="s">
        <v>194</v>
      </c>
      <c r="BM183" s="24" t="s">
        <v>1485</v>
      </c>
    </row>
    <row r="184" spans="2:65" s="11" customFormat="1" ht="13.5">
      <c r="B184" s="204"/>
      <c r="C184" s="205"/>
      <c r="D184" s="206" t="s">
        <v>223</v>
      </c>
      <c r="E184" s="207" t="s">
        <v>21</v>
      </c>
      <c r="F184" s="208" t="s">
        <v>1486</v>
      </c>
      <c r="G184" s="205"/>
      <c r="H184" s="209">
        <v>1.01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223</v>
      </c>
      <c r="AU184" s="215" t="s">
        <v>87</v>
      </c>
      <c r="AV184" s="11" t="s">
        <v>87</v>
      </c>
      <c r="AW184" s="11" t="s">
        <v>40</v>
      </c>
      <c r="AX184" s="11" t="s">
        <v>85</v>
      </c>
      <c r="AY184" s="215" t="s">
        <v>187</v>
      </c>
    </row>
    <row r="185" spans="2:65" s="1" customFormat="1" ht="16.5" customHeight="1">
      <c r="B185" s="41"/>
      <c r="C185" s="220" t="s">
        <v>317</v>
      </c>
      <c r="D185" s="220" t="s">
        <v>511</v>
      </c>
      <c r="E185" s="221" t="s">
        <v>1487</v>
      </c>
      <c r="F185" s="222" t="s">
        <v>1488</v>
      </c>
      <c r="G185" s="223" t="s">
        <v>192</v>
      </c>
      <c r="H185" s="224">
        <v>1.01</v>
      </c>
      <c r="I185" s="225"/>
      <c r="J185" s="226">
        <f>ROUND(I185*H185,2)</f>
        <v>0</v>
      </c>
      <c r="K185" s="222" t="s">
        <v>193</v>
      </c>
      <c r="L185" s="227"/>
      <c r="M185" s="228" t="s">
        <v>21</v>
      </c>
      <c r="N185" s="229" t="s">
        <v>48</v>
      </c>
      <c r="O185" s="42"/>
      <c r="P185" s="201">
        <f>O185*H185</f>
        <v>0</v>
      </c>
      <c r="Q185" s="201">
        <v>1</v>
      </c>
      <c r="R185" s="201">
        <f>Q185*H185</f>
        <v>1.01</v>
      </c>
      <c r="S185" s="201">
        <v>0</v>
      </c>
      <c r="T185" s="202">
        <f>S185*H185</f>
        <v>0</v>
      </c>
      <c r="AR185" s="24" t="s">
        <v>219</v>
      </c>
      <c r="AT185" s="24" t="s">
        <v>511</v>
      </c>
      <c r="AU185" s="24" t="s">
        <v>87</v>
      </c>
      <c r="AY185" s="24" t="s">
        <v>187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85</v>
      </c>
      <c r="BK185" s="203">
        <f>ROUND(I185*H185,2)</f>
        <v>0</v>
      </c>
      <c r="BL185" s="24" t="s">
        <v>194</v>
      </c>
      <c r="BM185" s="24" t="s">
        <v>1489</v>
      </c>
    </row>
    <row r="186" spans="2:65" s="11" customFormat="1" ht="13.5">
      <c r="B186" s="204"/>
      <c r="C186" s="205"/>
      <c r="D186" s="206" t="s">
        <v>223</v>
      </c>
      <c r="E186" s="207" t="s">
        <v>21</v>
      </c>
      <c r="F186" s="208" t="s">
        <v>1486</v>
      </c>
      <c r="G186" s="205"/>
      <c r="H186" s="209">
        <v>1.01</v>
      </c>
      <c r="I186" s="210"/>
      <c r="J186" s="205"/>
      <c r="K186" s="205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223</v>
      </c>
      <c r="AU186" s="215" t="s">
        <v>87</v>
      </c>
      <c r="AV186" s="11" t="s">
        <v>87</v>
      </c>
      <c r="AW186" s="11" t="s">
        <v>40</v>
      </c>
      <c r="AX186" s="11" t="s">
        <v>85</v>
      </c>
      <c r="AY186" s="215" t="s">
        <v>187</v>
      </c>
    </row>
    <row r="187" spans="2:65" s="1" customFormat="1" ht="16.5" customHeight="1">
      <c r="B187" s="41"/>
      <c r="C187" s="220" t="s">
        <v>322</v>
      </c>
      <c r="D187" s="220" t="s">
        <v>511</v>
      </c>
      <c r="E187" s="221" t="s">
        <v>1490</v>
      </c>
      <c r="F187" s="222" t="s">
        <v>1491</v>
      </c>
      <c r="G187" s="223" t="s">
        <v>192</v>
      </c>
      <c r="H187" s="224">
        <v>1.01</v>
      </c>
      <c r="I187" s="225"/>
      <c r="J187" s="226">
        <f>ROUND(I187*H187,2)</f>
        <v>0</v>
      </c>
      <c r="K187" s="222" t="s">
        <v>193</v>
      </c>
      <c r="L187" s="227"/>
      <c r="M187" s="228" t="s">
        <v>21</v>
      </c>
      <c r="N187" s="229" t="s">
        <v>48</v>
      </c>
      <c r="O187" s="42"/>
      <c r="P187" s="201">
        <f>O187*H187</f>
        <v>0</v>
      </c>
      <c r="Q187" s="201">
        <v>0.04</v>
      </c>
      <c r="R187" s="201">
        <f>Q187*H187</f>
        <v>4.0399999999999998E-2</v>
      </c>
      <c r="S187" s="201">
        <v>0</v>
      </c>
      <c r="T187" s="202">
        <f>S187*H187</f>
        <v>0</v>
      </c>
      <c r="AR187" s="24" t="s">
        <v>219</v>
      </c>
      <c r="AT187" s="24" t="s">
        <v>511</v>
      </c>
      <c r="AU187" s="24" t="s">
        <v>87</v>
      </c>
      <c r="AY187" s="24" t="s">
        <v>187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85</v>
      </c>
      <c r="BK187" s="203">
        <f>ROUND(I187*H187,2)</f>
        <v>0</v>
      </c>
      <c r="BL187" s="24" t="s">
        <v>194</v>
      </c>
      <c r="BM187" s="24" t="s">
        <v>1492</v>
      </c>
    </row>
    <row r="188" spans="2:65" s="11" customFormat="1" ht="13.5">
      <c r="B188" s="204"/>
      <c r="C188" s="205"/>
      <c r="D188" s="206" t="s">
        <v>223</v>
      </c>
      <c r="E188" s="207" t="s">
        <v>21</v>
      </c>
      <c r="F188" s="208" t="s">
        <v>1486</v>
      </c>
      <c r="G188" s="205"/>
      <c r="H188" s="209">
        <v>1.01</v>
      </c>
      <c r="I188" s="210"/>
      <c r="J188" s="205"/>
      <c r="K188" s="205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223</v>
      </c>
      <c r="AU188" s="215" t="s">
        <v>87</v>
      </c>
      <c r="AV188" s="11" t="s">
        <v>87</v>
      </c>
      <c r="AW188" s="11" t="s">
        <v>40</v>
      </c>
      <c r="AX188" s="11" t="s">
        <v>85</v>
      </c>
      <c r="AY188" s="215" t="s">
        <v>187</v>
      </c>
    </row>
    <row r="189" spans="2:65" s="1" customFormat="1" ht="16.5" customHeight="1">
      <c r="B189" s="41"/>
      <c r="C189" s="220" t="s">
        <v>327</v>
      </c>
      <c r="D189" s="220" t="s">
        <v>511</v>
      </c>
      <c r="E189" s="221" t="s">
        <v>1493</v>
      </c>
      <c r="F189" s="222" t="s">
        <v>1494</v>
      </c>
      <c r="G189" s="223" t="s">
        <v>192</v>
      </c>
      <c r="H189" s="224">
        <v>2.02</v>
      </c>
      <c r="I189" s="225"/>
      <c r="J189" s="226">
        <f>ROUND(I189*H189,2)</f>
        <v>0</v>
      </c>
      <c r="K189" s="222" t="s">
        <v>193</v>
      </c>
      <c r="L189" s="227"/>
      <c r="M189" s="228" t="s">
        <v>21</v>
      </c>
      <c r="N189" s="229" t="s">
        <v>48</v>
      </c>
      <c r="O189" s="42"/>
      <c r="P189" s="201">
        <f>O189*H189</f>
        <v>0</v>
      </c>
      <c r="Q189" s="201">
        <v>6.8000000000000005E-2</v>
      </c>
      <c r="R189" s="201">
        <f>Q189*H189</f>
        <v>0.13736000000000001</v>
      </c>
      <c r="S189" s="201">
        <v>0</v>
      </c>
      <c r="T189" s="202">
        <f>S189*H189</f>
        <v>0</v>
      </c>
      <c r="AR189" s="24" t="s">
        <v>219</v>
      </c>
      <c r="AT189" s="24" t="s">
        <v>511</v>
      </c>
      <c r="AU189" s="24" t="s">
        <v>87</v>
      </c>
      <c r="AY189" s="24" t="s">
        <v>187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85</v>
      </c>
      <c r="BK189" s="203">
        <f>ROUND(I189*H189,2)</f>
        <v>0</v>
      </c>
      <c r="BL189" s="24" t="s">
        <v>194</v>
      </c>
      <c r="BM189" s="24" t="s">
        <v>1495</v>
      </c>
    </row>
    <row r="190" spans="2:65" s="11" customFormat="1" ht="13.5">
      <c r="B190" s="204"/>
      <c r="C190" s="205"/>
      <c r="D190" s="206" t="s">
        <v>223</v>
      </c>
      <c r="E190" s="207" t="s">
        <v>21</v>
      </c>
      <c r="F190" s="208" t="s">
        <v>1496</v>
      </c>
      <c r="G190" s="205"/>
      <c r="H190" s="209">
        <v>2.02</v>
      </c>
      <c r="I190" s="210"/>
      <c r="J190" s="205"/>
      <c r="K190" s="205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223</v>
      </c>
      <c r="AU190" s="215" t="s">
        <v>87</v>
      </c>
      <c r="AV190" s="11" t="s">
        <v>87</v>
      </c>
      <c r="AW190" s="11" t="s">
        <v>40</v>
      </c>
      <c r="AX190" s="11" t="s">
        <v>85</v>
      </c>
      <c r="AY190" s="215" t="s">
        <v>187</v>
      </c>
    </row>
    <row r="191" spans="2:65" s="1" customFormat="1" ht="16.5" customHeight="1">
      <c r="B191" s="41"/>
      <c r="C191" s="192" t="s">
        <v>331</v>
      </c>
      <c r="D191" s="192" t="s">
        <v>189</v>
      </c>
      <c r="E191" s="193" t="s">
        <v>1497</v>
      </c>
      <c r="F191" s="194" t="s">
        <v>1498</v>
      </c>
      <c r="G191" s="195" t="s">
        <v>192</v>
      </c>
      <c r="H191" s="196">
        <v>1</v>
      </c>
      <c r="I191" s="197"/>
      <c r="J191" s="198">
        <f>ROUND(I191*H191,2)</f>
        <v>0</v>
      </c>
      <c r="K191" s="194" t="s">
        <v>193</v>
      </c>
      <c r="L191" s="61"/>
      <c r="M191" s="199" t="s">
        <v>21</v>
      </c>
      <c r="N191" s="200" t="s">
        <v>48</v>
      </c>
      <c r="O191" s="42"/>
      <c r="P191" s="201">
        <f>O191*H191</f>
        <v>0</v>
      </c>
      <c r="Q191" s="201">
        <v>1.1469999999999999E-2</v>
      </c>
      <c r="R191" s="201">
        <f>Q191*H191</f>
        <v>1.1469999999999999E-2</v>
      </c>
      <c r="S191" s="201">
        <v>0</v>
      </c>
      <c r="T191" s="202">
        <f>S191*H191</f>
        <v>0</v>
      </c>
      <c r="AR191" s="24" t="s">
        <v>194</v>
      </c>
      <c r="AT191" s="24" t="s">
        <v>189</v>
      </c>
      <c r="AU191" s="24" t="s">
        <v>87</v>
      </c>
      <c r="AY191" s="24" t="s">
        <v>187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85</v>
      </c>
      <c r="BK191" s="203">
        <f>ROUND(I191*H191,2)</f>
        <v>0</v>
      </c>
      <c r="BL191" s="24" t="s">
        <v>194</v>
      </c>
      <c r="BM191" s="24" t="s">
        <v>1499</v>
      </c>
    </row>
    <row r="192" spans="2:65" s="11" customFormat="1" ht="13.5">
      <c r="B192" s="204"/>
      <c r="C192" s="205"/>
      <c r="D192" s="206" t="s">
        <v>223</v>
      </c>
      <c r="E192" s="207" t="s">
        <v>21</v>
      </c>
      <c r="F192" s="208" t="s">
        <v>85</v>
      </c>
      <c r="G192" s="205"/>
      <c r="H192" s="209">
        <v>1</v>
      </c>
      <c r="I192" s="210"/>
      <c r="J192" s="205"/>
      <c r="K192" s="205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223</v>
      </c>
      <c r="AU192" s="215" t="s">
        <v>87</v>
      </c>
      <c r="AV192" s="11" t="s">
        <v>87</v>
      </c>
      <c r="AW192" s="11" t="s">
        <v>40</v>
      </c>
      <c r="AX192" s="11" t="s">
        <v>85</v>
      </c>
      <c r="AY192" s="215" t="s">
        <v>187</v>
      </c>
    </row>
    <row r="193" spans="2:65" s="1" customFormat="1" ht="25.5" customHeight="1">
      <c r="B193" s="41"/>
      <c r="C193" s="220" t="s">
        <v>336</v>
      </c>
      <c r="D193" s="220" t="s">
        <v>511</v>
      </c>
      <c r="E193" s="221" t="s">
        <v>1500</v>
      </c>
      <c r="F193" s="222" t="s">
        <v>1501</v>
      </c>
      <c r="G193" s="223" t="s">
        <v>192</v>
      </c>
      <c r="H193" s="224">
        <v>1.01</v>
      </c>
      <c r="I193" s="225"/>
      <c r="J193" s="226">
        <f>ROUND(I193*H193,2)</f>
        <v>0</v>
      </c>
      <c r="K193" s="222" t="s">
        <v>193</v>
      </c>
      <c r="L193" s="227"/>
      <c r="M193" s="228" t="s">
        <v>21</v>
      </c>
      <c r="N193" s="229" t="s">
        <v>48</v>
      </c>
      <c r="O193" s="42"/>
      <c r="P193" s="201">
        <f>O193*H193</f>
        <v>0</v>
      </c>
      <c r="Q193" s="201">
        <v>0.58499999999999996</v>
      </c>
      <c r="R193" s="201">
        <f>Q193*H193</f>
        <v>0.59084999999999999</v>
      </c>
      <c r="S193" s="201">
        <v>0</v>
      </c>
      <c r="T193" s="202">
        <f>S193*H193</f>
        <v>0</v>
      </c>
      <c r="AR193" s="24" t="s">
        <v>219</v>
      </c>
      <c r="AT193" s="24" t="s">
        <v>511</v>
      </c>
      <c r="AU193" s="24" t="s">
        <v>87</v>
      </c>
      <c r="AY193" s="24" t="s">
        <v>187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85</v>
      </c>
      <c r="BK193" s="203">
        <f>ROUND(I193*H193,2)</f>
        <v>0</v>
      </c>
      <c r="BL193" s="24" t="s">
        <v>194</v>
      </c>
      <c r="BM193" s="24" t="s">
        <v>1502</v>
      </c>
    </row>
    <row r="194" spans="2:65" s="11" customFormat="1" ht="13.5">
      <c r="B194" s="204"/>
      <c r="C194" s="205"/>
      <c r="D194" s="206" t="s">
        <v>223</v>
      </c>
      <c r="E194" s="207" t="s">
        <v>21</v>
      </c>
      <c r="F194" s="208" t="s">
        <v>1486</v>
      </c>
      <c r="G194" s="205"/>
      <c r="H194" s="209">
        <v>1.01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223</v>
      </c>
      <c r="AU194" s="215" t="s">
        <v>87</v>
      </c>
      <c r="AV194" s="11" t="s">
        <v>87</v>
      </c>
      <c r="AW194" s="11" t="s">
        <v>40</v>
      </c>
      <c r="AX194" s="11" t="s">
        <v>85</v>
      </c>
      <c r="AY194" s="215" t="s">
        <v>187</v>
      </c>
    </row>
    <row r="195" spans="2:65" s="1" customFormat="1" ht="16.5" customHeight="1">
      <c r="B195" s="41"/>
      <c r="C195" s="192" t="s">
        <v>340</v>
      </c>
      <c r="D195" s="192" t="s">
        <v>189</v>
      </c>
      <c r="E195" s="193" t="s">
        <v>1503</v>
      </c>
      <c r="F195" s="194" t="s">
        <v>1504</v>
      </c>
      <c r="G195" s="195" t="s">
        <v>192</v>
      </c>
      <c r="H195" s="196">
        <v>2</v>
      </c>
      <c r="I195" s="197"/>
      <c r="J195" s="198">
        <f>ROUND(I195*H195,2)</f>
        <v>0</v>
      </c>
      <c r="K195" s="194" t="s">
        <v>193</v>
      </c>
      <c r="L195" s="61"/>
      <c r="M195" s="199" t="s">
        <v>21</v>
      </c>
      <c r="N195" s="200" t="s">
        <v>48</v>
      </c>
      <c r="O195" s="42"/>
      <c r="P195" s="201">
        <f>O195*H195</f>
        <v>0</v>
      </c>
      <c r="Q195" s="201">
        <v>2.7529999999999999E-2</v>
      </c>
      <c r="R195" s="201">
        <f>Q195*H195</f>
        <v>5.5059999999999998E-2</v>
      </c>
      <c r="S195" s="201">
        <v>0</v>
      </c>
      <c r="T195" s="202">
        <f>S195*H195</f>
        <v>0</v>
      </c>
      <c r="AR195" s="24" t="s">
        <v>194</v>
      </c>
      <c r="AT195" s="24" t="s">
        <v>189</v>
      </c>
      <c r="AU195" s="24" t="s">
        <v>87</v>
      </c>
      <c r="AY195" s="24" t="s">
        <v>187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85</v>
      </c>
      <c r="BK195" s="203">
        <f>ROUND(I195*H195,2)</f>
        <v>0</v>
      </c>
      <c r="BL195" s="24" t="s">
        <v>194</v>
      </c>
      <c r="BM195" s="24" t="s">
        <v>1505</v>
      </c>
    </row>
    <row r="196" spans="2:65" s="12" customFormat="1" ht="13.5">
      <c r="B196" s="230"/>
      <c r="C196" s="231"/>
      <c r="D196" s="206" t="s">
        <v>223</v>
      </c>
      <c r="E196" s="232" t="s">
        <v>21</v>
      </c>
      <c r="F196" s="233" t="s">
        <v>1481</v>
      </c>
      <c r="G196" s="231"/>
      <c r="H196" s="232" t="s">
        <v>21</v>
      </c>
      <c r="I196" s="234"/>
      <c r="J196" s="231"/>
      <c r="K196" s="231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223</v>
      </c>
      <c r="AU196" s="239" t="s">
        <v>87</v>
      </c>
      <c r="AV196" s="12" t="s">
        <v>85</v>
      </c>
      <c r="AW196" s="12" t="s">
        <v>40</v>
      </c>
      <c r="AX196" s="12" t="s">
        <v>77</v>
      </c>
      <c r="AY196" s="239" t="s">
        <v>187</v>
      </c>
    </row>
    <row r="197" spans="2:65" s="11" customFormat="1" ht="13.5">
      <c r="B197" s="204"/>
      <c r="C197" s="205"/>
      <c r="D197" s="206" t="s">
        <v>223</v>
      </c>
      <c r="E197" s="207" t="s">
        <v>21</v>
      </c>
      <c r="F197" s="208" t="s">
        <v>87</v>
      </c>
      <c r="G197" s="205"/>
      <c r="H197" s="209">
        <v>2</v>
      </c>
      <c r="I197" s="210"/>
      <c r="J197" s="205"/>
      <c r="K197" s="205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223</v>
      </c>
      <c r="AU197" s="215" t="s">
        <v>87</v>
      </c>
      <c r="AV197" s="11" t="s">
        <v>87</v>
      </c>
      <c r="AW197" s="11" t="s">
        <v>40</v>
      </c>
      <c r="AX197" s="11" t="s">
        <v>85</v>
      </c>
      <c r="AY197" s="215" t="s">
        <v>187</v>
      </c>
    </row>
    <row r="198" spans="2:65" s="1" customFormat="1" ht="25.5" customHeight="1">
      <c r="B198" s="41"/>
      <c r="C198" s="220" t="s">
        <v>344</v>
      </c>
      <c r="D198" s="220" t="s">
        <v>511</v>
      </c>
      <c r="E198" s="221" t="s">
        <v>1506</v>
      </c>
      <c r="F198" s="222" t="s">
        <v>1507</v>
      </c>
      <c r="G198" s="223" t="s">
        <v>192</v>
      </c>
      <c r="H198" s="224">
        <v>1.01</v>
      </c>
      <c r="I198" s="225"/>
      <c r="J198" s="226">
        <f>ROUND(I198*H198,2)</f>
        <v>0</v>
      </c>
      <c r="K198" s="222" t="s">
        <v>193</v>
      </c>
      <c r="L198" s="227"/>
      <c r="M198" s="228" t="s">
        <v>21</v>
      </c>
      <c r="N198" s="229" t="s">
        <v>48</v>
      </c>
      <c r="O198" s="42"/>
      <c r="P198" s="201">
        <f>O198*H198</f>
        <v>0</v>
      </c>
      <c r="Q198" s="201">
        <v>1.87</v>
      </c>
      <c r="R198" s="201">
        <f>Q198*H198</f>
        <v>1.8887</v>
      </c>
      <c r="S198" s="201">
        <v>0</v>
      </c>
      <c r="T198" s="202">
        <f>S198*H198</f>
        <v>0</v>
      </c>
      <c r="AR198" s="24" t="s">
        <v>219</v>
      </c>
      <c r="AT198" s="24" t="s">
        <v>511</v>
      </c>
      <c r="AU198" s="24" t="s">
        <v>87</v>
      </c>
      <c r="AY198" s="24" t="s">
        <v>187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85</v>
      </c>
      <c r="BK198" s="203">
        <f>ROUND(I198*H198,2)</f>
        <v>0</v>
      </c>
      <c r="BL198" s="24" t="s">
        <v>194</v>
      </c>
      <c r="BM198" s="24" t="s">
        <v>1508</v>
      </c>
    </row>
    <row r="199" spans="2:65" s="11" customFormat="1" ht="13.5">
      <c r="B199" s="204"/>
      <c r="C199" s="205"/>
      <c r="D199" s="206" t="s">
        <v>223</v>
      </c>
      <c r="E199" s="207" t="s">
        <v>21</v>
      </c>
      <c r="F199" s="208" t="s">
        <v>1486</v>
      </c>
      <c r="G199" s="205"/>
      <c r="H199" s="209">
        <v>1.01</v>
      </c>
      <c r="I199" s="210"/>
      <c r="J199" s="205"/>
      <c r="K199" s="205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223</v>
      </c>
      <c r="AU199" s="215" t="s">
        <v>87</v>
      </c>
      <c r="AV199" s="11" t="s">
        <v>87</v>
      </c>
      <c r="AW199" s="11" t="s">
        <v>40</v>
      </c>
      <c r="AX199" s="11" t="s">
        <v>85</v>
      </c>
      <c r="AY199" s="215" t="s">
        <v>187</v>
      </c>
    </row>
    <row r="200" spans="2:65" s="1" customFormat="1" ht="25.5" customHeight="1">
      <c r="B200" s="41"/>
      <c r="C200" s="220" t="s">
        <v>348</v>
      </c>
      <c r="D200" s="220" t="s">
        <v>511</v>
      </c>
      <c r="E200" s="221" t="s">
        <v>1509</v>
      </c>
      <c r="F200" s="222" t="s">
        <v>1510</v>
      </c>
      <c r="G200" s="223" t="s">
        <v>192</v>
      </c>
      <c r="H200" s="224">
        <v>1.01</v>
      </c>
      <c r="I200" s="225"/>
      <c r="J200" s="226">
        <f>ROUND(I200*H200,2)</f>
        <v>0</v>
      </c>
      <c r="K200" s="222" t="s">
        <v>193</v>
      </c>
      <c r="L200" s="227"/>
      <c r="M200" s="228" t="s">
        <v>21</v>
      </c>
      <c r="N200" s="229" t="s">
        <v>48</v>
      </c>
      <c r="O200" s="42"/>
      <c r="P200" s="201">
        <f>O200*H200</f>
        <v>0</v>
      </c>
      <c r="Q200" s="201">
        <v>1.6</v>
      </c>
      <c r="R200" s="201">
        <f>Q200*H200</f>
        <v>1.6160000000000001</v>
      </c>
      <c r="S200" s="201">
        <v>0</v>
      </c>
      <c r="T200" s="202">
        <f>S200*H200</f>
        <v>0</v>
      </c>
      <c r="AR200" s="24" t="s">
        <v>219</v>
      </c>
      <c r="AT200" s="24" t="s">
        <v>511</v>
      </c>
      <c r="AU200" s="24" t="s">
        <v>87</v>
      </c>
      <c r="AY200" s="24" t="s">
        <v>187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85</v>
      </c>
      <c r="BK200" s="203">
        <f>ROUND(I200*H200,2)</f>
        <v>0</v>
      </c>
      <c r="BL200" s="24" t="s">
        <v>194</v>
      </c>
      <c r="BM200" s="24" t="s">
        <v>1511</v>
      </c>
    </row>
    <row r="201" spans="2:65" s="11" customFormat="1" ht="13.5">
      <c r="B201" s="204"/>
      <c r="C201" s="205"/>
      <c r="D201" s="206" t="s">
        <v>223</v>
      </c>
      <c r="E201" s="207" t="s">
        <v>21</v>
      </c>
      <c r="F201" s="208" t="s">
        <v>1486</v>
      </c>
      <c r="G201" s="205"/>
      <c r="H201" s="209">
        <v>1.01</v>
      </c>
      <c r="I201" s="210"/>
      <c r="J201" s="205"/>
      <c r="K201" s="205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223</v>
      </c>
      <c r="AU201" s="215" t="s">
        <v>87</v>
      </c>
      <c r="AV201" s="11" t="s">
        <v>87</v>
      </c>
      <c r="AW201" s="11" t="s">
        <v>40</v>
      </c>
      <c r="AX201" s="11" t="s">
        <v>85</v>
      </c>
      <c r="AY201" s="215" t="s">
        <v>187</v>
      </c>
    </row>
    <row r="202" spans="2:65" s="1" customFormat="1" ht="16.5" customHeight="1">
      <c r="B202" s="41"/>
      <c r="C202" s="192" t="s">
        <v>353</v>
      </c>
      <c r="D202" s="192" t="s">
        <v>189</v>
      </c>
      <c r="E202" s="193" t="s">
        <v>1512</v>
      </c>
      <c r="F202" s="194" t="s">
        <v>1513</v>
      </c>
      <c r="G202" s="195" t="s">
        <v>192</v>
      </c>
      <c r="H202" s="196">
        <v>1</v>
      </c>
      <c r="I202" s="197"/>
      <c r="J202" s="198">
        <f>ROUND(I202*H202,2)</f>
        <v>0</v>
      </c>
      <c r="K202" s="194" t="s">
        <v>193</v>
      </c>
      <c r="L202" s="61"/>
      <c r="M202" s="199" t="s">
        <v>21</v>
      </c>
      <c r="N202" s="200" t="s">
        <v>48</v>
      </c>
      <c r="O202" s="42"/>
      <c r="P202" s="201">
        <f>O202*H202</f>
        <v>0</v>
      </c>
      <c r="Q202" s="201">
        <v>3.8260000000000002E-2</v>
      </c>
      <c r="R202" s="201">
        <f>Q202*H202</f>
        <v>3.8260000000000002E-2</v>
      </c>
      <c r="S202" s="201">
        <v>0</v>
      </c>
      <c r="T202" s="202">
        <f>S202*H202</f>
        <v>0</v>
      </c>
      <c r="AR202" s="24" t="s">
        <v>194</v>
      </c>
      <c r="AT202" s="24" t="s">
        <v>189</v>
      </c>
      <c r="AU202" s="24" t="s">
        <v>87</v>
      </c>
      <c r="AY202" s="24" t="s">
        <v>187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85</v>
      </c>
      <c r="BK202" s="203">
        <f>ROUND(I202*H202,2)</f>
        <v>0</v>
      </c>
      <c r="BL202" s="24" t="s">
        <v>194</v>
      </c>
      <c r="BM202" s="24" t="s">
        <v>1514</v>
      </c>
    </row>
    <row r="203" spans="2:65" s="11" customFormat="1" ht="13.5">
      <c r="B203" s="204"/>
      <c r="C203" s="205"/>
      <c r="D203" s="206" t="s">
        <v>223</v>
      </c>
      <c r="E203" s="207" t="s">
        <v>21</v>
      </c>
      <c r="F203" s="208" t="s">
        <v>85</v>
      </c>
      <c r="G203" s="205"/>
      <c r="H203" s="209">
        <v>1</v>
      </c>
      <c r="I203" s="210"/>
      <c r="J203" s="205"/>
      <c r="K203" s="205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223</v>
      </c>
      <c r="AU203" s="215" t="s">
        <v>87</v>
      </c>
      <c r="AV203" s="11" t="s">
        <v>87</v>
      </c>
      <c r="AW203" s="11" t="s">
        <v>40</v>
      </c>
      <c r="AX203" s="11" t="s">
        <v>85</v>
      </c>
      <c r="AY203" s="215" t="s">
        <v>187</v>
      </c>
    </row>
    <row r="204" spans="2:65" s="1" customFormat="1" ht="16.5" customHeight="1">
      <c r="B204" s="41"/>
      <c r="C204" s="220" t="s">
        <v>358</v>
      </c>
      <c r="D204" s="220" t="s">
        <v>511</v>
      </c>
      <c r="E204" s="221" t="s">
        <v>1515</v>
      </c>
      <c r="F204" s="222" t="s">
        <v>1516</v>
      </c>
      <c r="G204" s="223" t="s">
        <v>192</v>
      </c>
      <c r="H204" s="224">
        <v>1.01</v>
      </c>
      <c r="I204" s="225"/>
      <c r="J204" s="226">
        <f>ROUND(I204*H204,2)</f>
        <v>0</v>
      </c>
      <c r="K204" s="222" t="s">
        <v>193</v>
      </c>
      <c r="L204" s="227"/>
      <c r="M204" s="228" t="s">
        <v>21</v>
      </c>
      <c r="N204" s="229" t="s">
        <v>48</v>
      </c>
      <c r="O204" s="42"/>
      <c r="P204" s="201">
        <f>O204*H204</f>
        <v>0</v>
      </c>
      <c r="Q204" s="201">
        <v>0.44900000000000001</v>
      </c>
      <c r="R204" s="201">
        <f>Q204*H204</f>
        <v>0.45349</v>
      </c>
      <c r="S204" s="201">
        <v>0</v>
      </c>
      <c r="T204" s="202">
        <f>S204*H204</f>
        <v>0</v>
      </c>
      <c r="AR204" s="24" t="s">
        <v>219</v>
      </c>
      <c r="AT204" s="24" t="s">
        <v>511</v>
      </c>
      <c r="AU204" s="24" t="s">
        <v>87</v>
      </c>
      <c r="AY204" s="24" t="s">
        <v>187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85</v>
      </c>
      <c r="BK204" s="203">
        <f>ROUND(I204*H204,2)</f>
        <v>0</v>
      </c>
      <c r="BL204" s="24" t="s">
        <v>194</v>
      </c>
      <c r="BM204" s="24" t="s">
        <v>1517</v>
      </c>
    </row>
    <row r="205" spans="2:65" s="11" customFormat="1" ht="13.5">
      <c r="B205" s="204"/>
      <c r="C205" s="205"/>
      <c r="D205" s="206" t="s">
        <v>223</v>
      </c>
      <c r="E205" s="207" t="s">
        <v>21</v>
      </c>
      <c r="F205" s="208" t="s">
        <v>1518</v>
      </c>
      <c r="G205" s="205"/>
      <c r="H205" s="209">
        <v>1.01</v>
      </c>
      <c r="I205" s="210"/>
      <c r="J205" s="205"/>
      <c r="K205" s="205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223</v>
      </c>
      <c r="AU205" s="215" t="s">
        <v>87</v>
      </c>
      <c r="AV205" s="11" t="s">
        <v>87</v>
      </c>
      <c r="AW205" s="11" t="s">
        <v>40</v>
      </c>
      <c r="AX205" s="11" t="s">
        <v>85</v>
      </c>
      <c r="AY205" s="215" t="s">
        <v>187</v>
      </c>
    </row>
    <row r="206" spans="2:65" s="1" customFormat="1" ht="25.5" customHeight="1">
      <c r="B206" s="41"/>
      <c r="C206" s="192" t="s">
        <v>363</v>
      </c>
      <c r="D206" s="192" t="s">
        <v>189</v>
      </c>
      <c r="E206" s="193" t="s">
        <v>1519</v>
      </c>
      <c r="F206" s="194" t="s">
        <v>1520</v>
      </c>
      <c r="G206" s="195" t="s">
        <v>192</v>
      </c>
      <c r="H206" s="196">
        <v>2</v>
      </c>
      <c r="I206" s="197"/>
      <c r="J206" s="198">
        <f>ROUND(I206*H206,2)</f>
        <v>0</v>
      </c>
      <c r="K206" s="194" t="s">
        <v>193</v>
      </c>
      <c r="L206" s="61"/>
      <c r="M206" s="199" t="s">
        <v>21</v>
      </c>
      <c r="N206" s="200" t="s">
        <v>48</v>
      </c>
      <c r="O206" s="42"/>
      <c r="P206" s="201">
        <f>O206*H206</f>
        <v>0</v>
      </c>
      <c r="Q206" s="201">
        <v>0.21734000000000001</v>
      </c>
      <c r="R206" s="201">
        <f>Q206*H206</f>
        <v>0.43468000000000001</v>
      </c>
      <c r="S206" s="201">
        <v>0</v>
      </c>
      <c r="T206" s="202">
        <f>S206*H206</f>
        <v>0</v>
      </c>
      <c r="AR206" s="24" t="s">
        <v>194</v>
      </c>
      <c r="AT206" s="24" t="s">
        <v>189</v>
      </c>
      <c r="AU206" s="24" t="s">
        <v>87</v>
      </c>
      <c r="AY206" s="24" t="s">
        <v>187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85</v>
      </c>
      <c r="BK206" s="203">
        <f>ROUND(I206*H206,2)</f>
        <v>0</v>
      </c>
      <c r="BL206" s="24" t="s">
        <v>194</v>
      </c>
      <c r="BM206" s="24" t="s">
        <v>1521</v>
      </c>
    </row>
    <row r="207" spans="2:65" s="11" customFormat="1" ht="13.5">
      <c r="B207" s="204"/>
      <c r="C207" s="205"/>
      <c r="D207" s="206" t="s">
        <v>223</v>
      </c>
      <c r="E207" s="207" t="s">
        <v>21</v>
      </c>
      <c r="F207" s="208" t="s">
        <v>87</v>
      </c>
      <c r="G207" s="205"/>
      <c r="H207" s="209">
        <v>2</v>
      </c>
      <c r="I207" s="210"/>
      <c r="J207" s="205"/>
      <c r="K207" s="205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223</v>
      </c>
      <c r="AU207" s="215" t="s">
        <v>87</v>
      </c>
      <c r="AV207" s="11" t="s">
        <v>87</v>
      </c>
      <c r="AW207" s="11" t="s">
        <v>40</v>
      </c>
      <c r="AX207" s="11" t="s">
        <v>85</v>
      </c>
      <c r="AY207" s="215" t="s">
        <v>187</v>
      </c>
    </row>
    <row r="208" spans="2:65" s="1" customFormat="1" ht="25.5" customHeight="1">
      <c r="B208" s="41"/>
      <c r="C208" s="220" t="s">
        <v>371</v>
      </c>
      <c r="D208" s="220" t="s">
        <v>511</v>
      </c>
      <c r="E208" s="221" t="s">
        <v>1522</v>
      </c>
      <c r="F208" s="222" t="s">
        <v>1523</v>
      </c>
      <c r="G208" s="223" t="s">
        <v>192</v>
      </c>
      <c r="H208" s="224">
        <v>2</v>
      </c>
      <c r="I208" s="225"/>
      <c r="J208" s="226">
        <f>ROUND(I208*H208,2)</f>
        <v>0</v>
      </c>
      <c r="K208" s="222" t="s">
        <v>193</v>
      </c>
      <c r="L208" s="227"/>
      <c r="M208" s="228" t="s">
        <v>21</v>
      </c>
      <c r="N208" s="229" t="s">
        <v>48</v>
      </c>
      <c r="O208" s="42"/>
      <c r="P208" s="201">
        <f>O208*H208</f>
        <v>0</v>
      </c>
      <c r="Q208" s="201">
        <v>0.105</v>
      </c>
      <c r="R208" s="201">
        <f>Q208*H208</f>
        <v>0.21</v>
      </c>
      <c r="S208" s="201">
        <v>0</v>
      </c>
      <c r="T208" s="202">
        <f>S208*H208</f>
        <v>0</v>
      </c>
      <c r="AR208" s="24" t="s">
        <v>219</v>
      </c>
      <c r="AT208" s="24" t="s">
        <v>511</v>
      </c>
      <c r="AU208" s="24" t="s">
        <v>87</v>
      </c>
      <c r="AY208" s="24" t="s">
        <v>187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85</v>
      </c>
      <c r="BK208" s="203">
        <f>ROUND(I208*H208,2)</f>
        <v>0</v>
      </c>
      <c r="BL208" s="24" t="s">
        <v>194</v>
      </c>
      <c r="BM208" s="24" t="s">
        <v>1524</v>
      </c>
    </row>
    <row r="209" spans="2:65" s="11" customFormat="1" ht="13.5">
      <c r="B209" s="204"/>
      <c r="C209" s="205"/>
      <c r="D209" s="206" t="s">
        <v>223</v>
      </c>
      <c r="E209" s="207" t="s">
        <v>21</v>
      </c>
      <c r="F209" s="208" t="s">
        <v>87</v>
      </c>
      <c r="G209" s="205"/>
      <c r="H209" s="209">
        <v>2</v>
      </c>
      <c r="I209" s="210"/>
      <c r="J209" s="205"/>
      <c r="K209" s="205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223</v>
      </c>
      <c r="AU209" s="215" t="s">
        <v>87</v>
      </c>
      <c r="AV209" s="11" t="s">
        <v>87</v>
      </c>
      <c r="AW209" s="11" t="s">
        <v>40</v>
      </c>
      <c r="AX209" s="11" t="s">
        <v>85</v>
      </c>
      <c r="AY209" s="215" t="s">
        <v>187</v>
      </c>
    </row>
    <row r="210" spans="2:65" s="10" customFormat="1" ht="29.85" customHeight="1">
      <c r="B210" s="176"/>
      <c r="C210" s="177"/>
      <c r="D210" s="178" t="s">
        <v>76</v>
      </c>
      <c r="E210" s="190" t="s">
        <v>917</v>
      </c>
      <c r="F210" s="190" t="s">
        <v>918</v>
      </c>
      <c r="G210" s="177"/>
      <c r="H210" s="177"/>
      <c r="I210" s="180"/>
      <c r="J210" s="191">
        <f>BK210</f>
        <v>0</v>
      </c>
      <c r="K210" s="177"/>
      <c r="L210" s="182"/>
      <c r="M210" s="183"/>
      <c r="N210" s="184"/>
      <c r="O210" s="184"/>
      <c r="P210" s="185">
        <f>SUM(P211:P214)</f>
        <v>0</v>
      </c>
      <c r="Q210" s="184"/>
      <c r="R210" s="185">
        <f>SUM(R211:R214)</f>
        <v>0</v>
      </c>
      <c r="S210" s="184"/>
      <c r="T210" s="186">
        <f>SUM(T211:T214)</f>
        <v>0</v>
      </c>
      <c r="AR210" s="187" t="s">
        <v>85</v>
      </c>
      <c r="AT210" s="188" t="s">
        <v>76</v>
      </c>
      <c r="AU210" s="188" t="s">
        <v>85</v>
      </c>
      <c r="AY210" s="187" t="s">
        <v>187</v>
      </c>
      <c r="BK210" s="189">
        <f>SUM(BK211:BK214)</f>
        <v>0</v>
      </c>
    </row>
    <row r="211" spans="2:65" s="1" customFormat="1" ht="16.5" customHeight="1">
      <c r="B211" s="41"/>
      <c r="C211" s="192" t="s">
        <v>528</v>
      </c>
      <c r="D211" s="192" t="s">
        <v>189</v>
      </c>
      <c r="E211" s="193" t="s">
        <v>1525</v>
      </c>
      <c r="F211" s="194" t="s">
        <v>1526</v>
      </c>
      <c r="G211" s="195" t="s">
        <v>304</v>
      </c>
      <c r="H211" s="196">
        <v>10.260999999999999</v>
      </c>
      <c r="I211" s="197"/>
      <c r="J211" s="198">
        <f>ROUND(I211*H211,2)</f>
        <v>0</v>
      </c>
      <c r="K211" s="194" t="s">
        <v>193</v>
      </c>
      <c r="L211" s="61"/>
      <c r="M211" s="199" t="s">
        <v>21</v>
      </c>
      <c r="N211" s="200" t="s">
        <v>48</v>
      </c>
      <c r="O211" s="4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194</v>
      </c>
      <c r="AT211" s="24" t="s">
        <v>189</v>
      </c>
      <c r="AU211" s="24" t="s">
        <v>87</v>
      </c>
      <c r="AY211" s="24" t="s">
        <v>187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85</v>
      </c>
      <c r="BK211" s="203">
        <f>ROUND(I211*H211,2)</f>
        <v>0</v>
      </c>
      <c r="BL211" s="24" t="s">
        <v>194</v>
      </c>
      <c r="BM211" s="24" t="s">
        <v>1527</v>
      </c>
    </row>
    <row r="212" spans="2:65" s="1" customFormat="1" ht="25.5" customHeight="1">
      <c r="B212" s="41"/>
      <c r="C212" s="192" t="s">
        <v>596</v>
      </c>
      <c r="D212" s="192" t="s">
        <v>189</v>
      </c>
      <c r="E212" s="193" t="s">
        <v>1528</v>
      </c>
      <c r="F212" s="194" t="s">
        <v>1529</v>
      </c>
      <c r="G212" s="195" t="s">
        <v>304</v>
      </c>
      <c r="H212" s="196">
        <v>10.260999999999999</v>
      </c>
      <c r="I212" s="197"/>
      <c r="J212" s="198">
        <f>ROUND(I212*H212,2)</f>
        <v>0</v>
      </c>
      <c r="K212" s="194" t="s">
        <v>193</v>
      </c>
      <c r="L212" s="61"/>
      <c r="M212" s="199" t="s">
        <v>21</v>
      </c>
      <c r="N212" s="200" t="s">
        <v>48</v>
      </c>
      <c r="O212" s="42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194</v>
      </c>
      <c r="AT212" s="24" t="s">
        <v>189</v>
      </c>
      <c r="AU212" s="24" t="s">
        <v>87</v>
      </c>
      <c r="AY212" s="24" t="s">
        <v>187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85</v>
      </c>
      <c r="BK212" s="203">
        <f>ROUND(I212*H212,2)</f>
        <v>0</v>
      </c>
      <c r="BL212" s="24" t="s">
        <v>194</v>
      </c>
      <c r="BM212" s="24" t="s">
        <v>1530</v>
      </c>
    </row>
    <row r="213" spans="2:65" s="1" customFormat="1" ht="25.5" customHeight="1">
      <c r="B213" s="41"/>
      <c r="C213" s="192" t="s">
        <v>600</v>
      </c>
      <c r="D213" s="192" t="s">
        <v>189</v>
      </c>
      <c r="E213" s="193" t="s">
        <v>1531</v>
      </c>
      <c r="F213" s="194" t="s">
        <v>1532</v>
      </c>
      <c r="G213" s="195" t="s">
        <v>304</v>
      </c>
      <c r="H213" s="196">
        <v>51.305</v>
      </c>
      <c r="I213" s="197"/>
      <c r="J213" s="198">
        <f>ROUND(I213*H213,2)</f>
        <v>0</v>
      </c>
      <c r="K213" s="194" t="s">
        <v>193</v>
      </c>
      <c r="L213" s="61"/>
      <c r="M213" s="199" t="s">
        <v>21</v>
      </c>
      <c r="N213" s="200" t="s">
        <v>48</v>
      </c>
      <c r="O213" s="4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194</v>
      </c>
      <c r="AT213" s="24" t="s">
        <v>189</v>
      </c>
      <c r="AU213" s="24" t="s">
        <v>87</v>
      </c>
      <c r="AY213" s="24" t="s">
        <v>187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85</v>
      </c>
      <c r="BK213" s="203">
        <f>ROUND(I213*H213,2)</f>
        <v>0</v>
      </c>
      <c r="BL213" s="24" t="s">
        <v>194</v>
      </c>
      <c r="BM213" s="24" t="s">
        <v>1533</v>
      </c>
    </row>
    <row r="214" spans="2:65" s="11" customFormat="1" ht="13.5">
      <c r="B214" s="204"/>
      <c r="C214" s="205"/>
      <c r="D214" s="206" t="s">
        <v>223</v>
      </c>
      <c r="E214" s="207" t="s">
        <v>21</v>
      </c>
      <c r="F214" s="208" t="s">
        <v>1534</v>
      </c>
      <c r="G214" s="205"/>
      <c r="H214" s="209">
        <v>51.305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223</v>
      </c>
      <c r="AU214" s="215" t="s">
        <v>87</v>
      </c>
      <c r="AV214" s="11" t="s">
        <v>87</v>
      </c>
      <c r="AW214" s="11" t="s">
        <v>40</v>
      </c>
      <c r="AX214" s="11" t="s">
        <v>85</v>
      </c>
      <c r="AY214" s="215" t="s">
        <v>187</v>
      </c>
    </row>
    <row r="215" spans="2:65" s="10" customFormat="1" ht="37.35" customHeight="1">
      <c r="B215" s="176"/>
      <c r="C215" s="177"/>
      <c r="D215" s="178" t="s">
        <v>76</v>
      </c>
      <c r="E215" s="179" t="s">
        <v>983</v>
      </c>
      <c r="F215" s="179" t="s">
        <v>984</v>
      </c>
      <c r="G215" s="177"/>
      <c r="H215" s="177"/>
      <c r="I215" s="180"/>
      <c r="J215" s="181">
        <f>BK215</f>
        <v>0</v>
      </c>
      <c r="K215" s="177"/>
      <c r="L215" s="182"/>
      <c r="M215" s="183"/>
      <c r="N215" s="184"/>
      <c r="O215" s="184"/>
      <c r="P215" s="185">
        <f>P216</f>
        <v>0</v>
      </c>
      <c r="Q215" s="184"/>
      <c r="R215" s="185">
        <f>R216</f>
        <v>0</v>
      </c>
      <c r="S215" s="184"/>
      <c r="T215" s="186">
        <f>T216</f>
        <v>0</v>
      </c>
      <c r="AR215" s="187" t="s">
        <v>194</v>
      </c>
      <c r="AT215" s="188" t="s">
        <v>76</v>
      </c>
      <c r="AU215" s="188" t="s">
        <v>77</v>
      </c>
      <c r="AY215" s="187" t="s">
        <v>187</v>
      </c>
      <c r="BK215" s="189">
        <f>BK216</f>
        <v>0</v>
      </c>
    </row>
    <row r="216" spans="2:65" s="10" customFormat="1" ht="19.899999999999999" customHeight="1">
      <c r="B216" s="176"/>
      <c r="C216" s="177"/>
      <c r="D216" s="178" t="s">
        <v>76</v>
      </c>
      <c r="E216" s="190" t="s">
        <v>985</v>
      </c>
      <c r="F216" s="190" t="s">
        <v>986</v>
      </c>
      <c r="G216" s="177"/>
      <c r="H216" s="177"/>
      <c r="I216" s="180"/>
      <c r="J216" s="191">
        <f>BK216</f>
        <v>0</v>
      </c>
      <c r="K216" s="177"/>
      <c r="L216" s="182"/>
      <c r="M216" s="183"/>
      <c r="N216" s="184"/>
      <c r="O216" s="184"/>
      <c r="P216" s="185">
        <f>SUM(P217:P219)</f>
        <v>0</v>
      </c>
      <c r="Q216" s="184"/>
      <c r="R216" s="185">
        <f>SUM(R217:R219)</f>
        <v>0</v>
      </c>
      <c r="S216" s="184"/>
      <c r="T216" s="186">
        <f>SUM(T217:T219)</f>
        <v>0</v>
      </c>
      <c r="AR216" s="187" t="s">
        <v>194</v>
      </c>
      <c r="AT216" s="188" t="s">
        <v>76</v>
      </c>
      <c r="AU216" s="188" t="s">
        <v>85</v>
      </c>
      <c r="AY216" s="187" t="s">
        <v>187</v>
      </c>
      <c r="BK216" s="189">
        <f>SUM(BK217:BK219)</f>
        <v>0</v>
      </c>
    </row>
    <row r="217" spans="2:65" s="1" customFormat="1" ht="25.5" customHeight="1">
      <c r="B217" s="41"/>
      <c r="C217" s="192" t="s">
        <v>537</v>
      </c>
      <c r="D217" s="192" t="s">
        <v>189</v>
      </c>
      <c r="E217" s="193" t="s">
        <v>988</v>
      </c>
      <c r="F217" s="194" t="s">
        <v>1227</v>
      </c>
      <c r="G217" s="195" t="s">
        <v>192</v>
      </c>
      <c r="H217" s="196">
        <v>3</v>
      </c>
      <c r="I217" s="197"/>
      <c r="J217" s="198">
        <f>ROUND(I217*H217,2)</f>
        <v>0</v>
      </c>
      <c r="K217" s="194" t="s">
        <v>193</v>
      </c>
      <c r="L217" s="61"/>
      <c r="M217" s="199" t="s">
        <v>21</v>
      </c>
      <c r="N217" s="200" t="s">
        <v>48</v>
      </c>
      <c r="O217" s="42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256</v>
      </c>
      <c r="AT217" s="24" t="s">
        <v>189</v>
      </c>
      <c r="AU217" s="24" t="s">
        <v>87</v>
      </c>
      <c r="AY217" s="24" t="s">
        <v>187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85</v>
      </c>
      <c r="BK217" s="203">
        <f>ROUND(I217*H217,2)</f>
        <v>0</v>
      </c>
      <c r="BL217" s="24" t="s">
        <v>256</v>
      </c>
      <c r="BM217" s="24" t="s">
        <v>1535</v>
      </c>
    </row>
    <row r="218" spans="2:65" s="1" customFormat="1" ht="25.5" customHeight="1">
      <c r="B218" s="41"/>
      <c r="C218" s="192" t="s">
        <v>542</v>
      </c>
      <c r="D218" s="192" t="s">
        <v>189</v>
      </c>
      <c r="E218" s="193" t="s">
        <v>992</v>
      </c>
      <c r="F218" s="194" t="s">
        <v>993</v>
      </c>
      <c r="G218" s="195" t="s">
        <v>293</v>
      </c>
      <c r="H218" s="196">
        <v>50</v>
      </c>
      <c r="I218" s="197"/>
      <c r="J218" s="198">
        <f>ROUND(I218*H218,2)</f>
        <v>0</v>
      </c>
      <c r="K218" s="194" t="s">
        <v>193</v>
      </c>
      <c r="L218" s="61"/>
      <c r="M218" s="199" t="s">
        <v>21</v>
      </c>
      <c r="N218" s="200" t="s">
        <v>48</v>
      </c>
      <c r="O218" s="42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256</v>
      </c>
      <c r="AT218" s="24" t="s">
        <v>189</v>
      </c>
      <c r="AU218" s="24" t="s">
        <v>87</v>
      </c>
      <c r="AY218" s="24" t="s">
        <v>187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85</v>
      </c>
      <c r="BK218" s="203">
        <f>ROUND(I218*H218,2)</f>
        <v>0</v>
      </c>
      <c r="BL218" s="24" t="s">
        <v>256</v>
      </c>
      <c r="BM218" s="24" t="s">
        <v>1536</v>
      </c>
    </row>
    <row r="219" spans="2:65" s="1" customFormat="1" ht="16.5" customHeight="1">
      <c r="B219" s="41"/>
      <c r="C219" s="192" t="s">
        <v>547</v>
      </c>
      <c r="D219" s="192" t="s">
        <v>189</v>
      </c>
      <c r="E219" s="193" t="s">
        <v>1537</v>
      </c>
      <c r="F219" s="194" t="s">
        <v>1538</v>
      </c>
      <c r="G219" s="195" t="s">
        <v>202</v>
      </c>
      <c r="H219" s="196">
        <v>50</v>
      </c>
      <c r="I219" s="197"/>
      <c r="J219" s="198">
        <f>ROUND(I219*H219,2)</f>
        <v>0</v>
      </c>
      <c r="K219" s="194" t="s">
        <v>193</v>
      </c>
      <c r="L219" s="61"/>
      <c r="M219" s="199" t="s">
        <v>21</v>
      </c>
      <c r="N219" s="200" t="s">
        <v>48</v>
      </c>
      <c r="O219" s="4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256</v>
      </c>
      <c r="AT219" s="24" t="s">
        <v>189</v>
      </c>
      <c r="AU219" s="24" t="s">
        <v>87</v>
      </c>
      <c r="AY219" s="24" t="s">
        <v>187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85</v>
      </c>
      <c r="BK219" s="203">
        <f>ROUND(I219*H219,2)</f>
        <v>0</v>
      </c>
      <c r="BL219" s="24" t="s">
        <v>256</v>
      </c>
      <c r="BM219" s="24" t="s">
        <v>1539</v>
      </c>
    </row>
    <row r="220" spans="2:65" s="10" customFormat="1" ht="37.35" customHeight="1">
      <c r="B220" s="176"/>
      <c r="C220" s="177"/>
      <c r="D220" s="178" t="s">
        <v>76</v>
      </c>
      <c r="E220" s="179" t="s">
        <v>1004</v>
      </c>
      <c r="F220" s="179" t="s">
        <v>1004</v>
      </c>
      <c r="G220" s="177"/>
      <c r="H220" s="177"/>
      <c r="I220" s="180"/>
      <c r="J220" s="181">
        <f>BK220</f>
        <v>0</v>
      </c>
      <c r="K220" s="177"/>
      <c r="L220" s="182"/>
      <c r="M220" s="183"/>
      <c r="N220" s="184"/>
      <c r="O220" s="184"/>
      <c r="P220" s="185">
        <f>P221</f>
        <v>0</v>
      </c>
      <c r="Q220" s="184"/>
      <c r="R220" s="185">
        <f>R221</f>
        <v>0</v>
      </c>
      <c r="S220" s="184"/>
      <c r="T220" s="186">
        <f>T221</f>
        <v>0</v>
      </c>
      <c r="AR220" s="187" t="s">
        <v>194</v>
      </c>
      <c r="AT220" s="188" t="s">
        <v>76</v>
      </c>
      <c r="AU220" s="188" t="s">
        <v>77</v>
      </c>
      <c r="AY220" s="187" t="s">
        <v>187</v>
      </c>
      <c r="BK220" s="189">
        <f>BK221</f>
        <v>0</v>
      </c>
    </row>
    <row r="221" spans="2:65" s="10" customFormat="1" ht="19.899999999999999" customHeight="1">
      <c r="B221" s="176"/>
      <c r="C221" s="177"/>
      <c r="D221" s="178" t="s">
        <v>76</v>
      </c>
      <c r="E221" s="190" t="s">
        <v>1540</v>
      </c>
      <c r="F221" s="190" t="s">
        <v>1005</v>
      </c>
      <c r="G221" s="177"/>
      <c r="H221" s="177"/>
      <c r="I221" s="180"/>
      <c r="J221" s="191">
        <f>BK221</f>
        <v>0</v>
      </c>
      <c r="K221" s="177"/>
      <c r="L221" s="182"/>
      <c r="M221" s="183"/>
      <c r="N221" s="184"/>
      <c r="O221" s="184"/>
      <c r="P221" s="185">
        <f>SUM(P222:P227)</f>
        <v>0</v>
      </c>
      <c r="Q221" s="184"/>
      <c r="R221" s="185">
        <f>SUM(R222:R227)</f>
        <v>0</v>
      </c>
      <c r="S221" s="184"/>
      <c r="T221" s="186">
        <f>SUM(T222:T227)</f>
        <v>0</v>
      </c>
      <c r="AR221" s="187" t="s">
        <v>194</v>
      </c>
      <c r="AT221" s="188" t="s">
        <v>76</v>
      </c>
      <c r="AU221" s="188" t="s">
        <v>85</v>
      </c>
      <c r="AY221" s="187" t="s">
        <v>187</v>
      </c>
      <c r="BK221" s="189">
        <f>SUM(BK222:BK227)</f>
        <v>0</v>
      </c>
    </row>
    <row r="222" spans="2:65" s="1" customFormat="1" ht="16.5" customHeight="1">
      <c r="B222" s="41"/>
      <c r="C222" s="192" t="s">
        <v>552</v>
      </c>
      <c r="D222" s="192" t="s">
        <v>189</v>
      </c>
      <c r="E222" s="193" t="s">
        <v>1541</v>
      </c>
      <c r="F222" s="194" t="s">
        <v>1542</v>
      </c>
      <c r="G222" s="195" t="s">
        <v>304</v>
      </c>
      <c r="H222" s="196">
        <v>108.49299999999999</v>
      </c>
      <c r="I222" s="197"/>
      <c r="J222" s="198">
        <f>ROUND(I222*H222,2)</f>
        <v>0</v>
      </c>
      <c r="K222" s="194" t="s">
        <v>193</v>
      </c>
      <c r="L222" s="61"/>
      <c r="M222" s="199" t="s">
        <v>21</v>
      </c>
      <c r="N222" s="200" t="s">
        <v>48</v>
      </c>
      <c r="O222" s="42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256</v>
      </c>
      <c r="AT222" s="24" t="s">
        <v>189</v>
      </c>
      <c r="AU222" s="24" t="s">
        <v>87</v>
      </c>
      <c r="AY222" s="24" t="s">
        <v>187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85</v>
      </c>
      <c r="BK222" s="203">
        <f>ROUND(I222*H222,2)</f>
        <v>0</v>
      </c>
      <c r="BL222" s="24" t="s">
        <v>256</v>
      </c>
      <c r="BM222" s="24" t="s">
        <v>1543</v>
      </c>
    </row>
    <row r="223" spans="2:65" s="11" customFormat="1" ht="13.5">
      <c r="B223" s="204"/>
      <c r="C223" s="205"/>
      <c r="D223" s="206" t="s">
        <v>223</v>
      </c>
      <c r="E223" s="207" t="s">
        <v>21</v>
      </c>
      <c r="F223" s="208" t="s">
        <v>1544</v>
      </c>
      <c r="G223" s="205"/>
      <c r="H223" s="209">
        <v>108.49299999999999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223</v>
      </c>
      <c r="AU223" s="215" t="s">
        <v>87</v>
      </c>
      <c r="AV223" s="11" t="s">
        <v>87</v>
      </c>
      <c r="AW223" s="11" t="s">
        <v>40</v>
      </c>
      <c r="AX223" s="11" t="s">
        <v>85</v>
      </c>
      <c r="AY223" s="215" t="s">
        <v>187</v>
      </c>
    </row>
    <row r="224" spans="2:65" s="1" customFormat="1" ht="25.5" customHeight="1">
      <c r="B224" s="41"/>
      <c r="C224" s="192" t="s">
        <v>557</v>
      </c>
      <c r="D224" s="192" t="s">
        <v>189</v>
      </c>
      <c r="E224" s="193" t="s">
        <v>1232</v>
      </c>
      <c r="F224" s="194" t="s">
        <v>1008</v>
      </c>
      <c r="G224" s="195" t="s">
        <v>192</v>
      </c>
      <c r="H224" s="196">
        <v>2</v>
      </c>
      <c r="I224" s="197"/>
      <c r="J224" s="198">
        <f>ROUND(I224*H224,2)</f>
        <v>0</v>
      </c>
      <c r="K224" s="194" t="s">
        <v>193</v>
      </c>
      <c r="L224" s="61"/>
      <c r="M224" s="199" t="s">
        <v>21</v>
      </c>
      <c r="N224" s="200" t="s">
        <v>48</v>
      </c>
      <c r="O224" s="42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1009</v>
      </c>
      <c r="AT224" s="24" t="s">
        <v>189</v>
      </c>
      <c r="AU224" s="24" t="s">
        <v>87</v>
      </c>
      <c r="AY224" s="24" t="s">
        <v>187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85</v>
      </c>
      <c r="BK224" s="203">
        <f>ROUND(I224*H224,2)</f>
        <v>0</v>
      </c>
      <c r="BL224" s="24" t="s">
        <v>1009</v>
      </c>
      <c r="BM224" s="24" t="s">
        <v>1545</v>
      </c>
    </row>
    <row r="225" spans="2:65" s="1" customFormat="1" ht="16.5" customHeight="1">
      <c r="B225" s="41"/>
      <c r="C225" s="192" t="s">
        <v>562</v>
      </c>
      <c r="D225" s="192" t="s">
        <v>189</v>
      </c>
      <c r="E225" s="193" t="s">
        <v>1012</v>
      </c>
      <c r="F225" s="194" t="s">
        <v>1013</v>
      </c>
      <c r="G225" s="195" t="s">
        <v>1014</v>
      </c>
      <c r="H225" s="196">
        <v>1</v>
      </c>
      <c r="I225" s="197"/>
      <c r="J225" s="198">
        <f>ROUND(I225*H225,2)</f>
        <v>0</v>
      </c>
      <c r="K225" s="194" t="s">
        <v>193</v>
      </c>
      <c r="L225" s="61"/>
      <c r="M225" s="199" t="s">
        <v>21</v>
      </c>
      <c r="N225" s="200" t="s">
        <v>48</v>
      </c>
      <c r="O225" s="42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1009</v>
      </c>
      <c r="AT225" s="24" t="s">
        <v>189</v>
      </c>
      <c r="AU225" s="24" t="s">
        <v>87</v>
      </c>
      <c r="AY225" s="24" t="s">
        <v>187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85</v>
      </c>
      <c r="BK225" s="203">
        <f>ROUND(I225*H225,2)</f>
        <v>0</v>
      </c>
      <c r="BL225" s="24" t="s">
        <v>1009</v>
      </c>
      <c r="BM225" s="24" t="s">
        <v>1546</v>
      </c>
    </row>
    <row r="226" spans="2:65" s="1" customFormat="1" ht="16.5" customHeight="1">
      <c r="B226" s="41"/>
      <c r="C226" s="192" t="s">
        <v>566</v>
      </c>
      <c r="D226" s="192" t="s">
        <v>189</v>
      </c>
      <c r="E226" s="193" t="s">
        <v>1017</v>
      </c>
      <c r="F226" s="194" t="s">
        <v>1018</v>
      </c>
      <c r="G226" s="195" t="s">
        <v>1014</v>
      </c>
      <c r="H226" s="196">
        <v>1</v>
      </c>
      <c r="I226" s="197"/>
      <c r="J226" s="198">
        <f>ROUND(I226*H226,2)</f>
        <v>0</v>
      </c>
      <c r="K226" s="194" t="s">
        <v>193</v>
      </c>
      <c r="L226" s="61"/>
      <c r="M226" s="199" t="s">
        <v>21</v>
      </c>
      <c r="N226" s="200" t="s">
        <v>48</v>
      </c>
      <c r="O226" s="42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1009</v>
      </c>
      <c r="AT226" s="24" t="s">
        <v>189</v>
      </c>
      <c r="AU226" s="24" t="s">
        <v>87</v>
      </c>
      <c r="AY226" s="24" t="s">
        <v>187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85</v>
      </c>
      <c r="BK226" s="203">
        <f>ROUND(I226*H226,2)</f>
        <v>0</v>
      </c>
      <c r="BL226" s="24" t="s">
        <v>1009</v>
      </c>
      <c r="BM226" s="24" t="s">
        <v>1547</v>
      </c>
    </row>
    <row r="227" spans="2:65" s="1" customFormat="1" ht="25.5" customHeight="1">
      <c r="B227" s="41"/>
      <c r="C227" s="192" t="s">
        <v>570</v>
      </c>
      <c r="D227" s="192" t="s">
        <v>189</v>
      </c>
      <c r="E227" s="193" t="s">
        <v>1021</v>
      </c>
      <c r="F227" s="194" t="s">
        <v>1022</v>
      </c>
      <c r="G227" s="195" t="s">
        <v>1014</v>
      </c>
      <c r="H227" s="196">
        <v>1</v>
      </c>
      <c r="I227" s="197"/>
      <c r="J227" s="198">
        <f>ROUND(I227*H227,2)</f>
        <v>0</v>
      </c>
      <c r="K227" s="194" t="s">
        <v>193</v>
      </c>
      <c r="L227" s="61"/>
      <c r="M227" s="199" t="s">
        <v>21</v>
      </c>
      <c r="N227" s="216" t="s">
        <v>48</v>
      </c>
      <c r="O227" s="217"/>
      <c r="P227" s="218">
        <f>O227*H227</f>
        <v>0</v>
      </c>
      <c r="Q227" s="218">
        <v>0</v>
      </c>
      <c r="R227" s="218">
        <f>Q227*H227</f>
        <v>0</v>
      </c>
      <c r="S227" s="218">
        <v>0</v>
      </c>
      <c r="T227" s="219">
        <f>S227*H227</f>
        <v>0</v>
      </c>
      <c r="AR227" s="24" t="s">
        <v>1009</v>
      </c>
      <c r="AT227" s="24" t="s">
        <v>189</v>
      </c>
      <c r="AU227" s="24" t="s">
        <v>87</v>
      </c>
      <c r="AY227" s="24" t="s">
        <v>187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85</v>
      </c>
      <c r="BK227" s="203">
        <f>ROUND(I227*H227,2)</f>
        <v>0</v>
      </c>
      <c r="BL227" s="24" t="s">
        <v>1009</v>
      </c>
      <c r="BM227" s="24" t="s">
        <v>1548</v>
      </c>
    </row>
    <row r="228" spans="2:65" s="1" customFormat="1" ht="6.95" customHeight="1">
      <c r="B228" s="56"/>
      <c r="C228" s="57"/>
      <c r="D228" s="57"/>
      <c r="E228" s="57"/>
      <c r="F228" s="57"/>
      <c r="G228" s="57"/>
      <c r="H228" s="57"/>
      <c r="I228" s="139"/>
      <c r="J228" s="57"/>
      <c r="K228" s="57"/>
      <c r="L228" s="61"/>
    </row>
  </sheetData>
  <sheetProtection algorithmName="SHA-512" hashValue="dkigWpoq4p4puIx+wyYx/uhn1Hr45NAhP2aFeGiNrXb8Bpn3QA8y8Fj2Qu3IU1IbleKuK+wtnmXlcryo7FdRKQ==" saltValue="IFuLYPyyPSOnmw0VumDzeM8GvoGGLqUxTn9pUv+aps8fthdVkhgxRSTwtksCkMHZYtfzp5xdrzbH/1cYmDTmFg==" spinCount="100000" sheet="1" objects="1" scenarios="1" formatColumns="0" formatRows="0" autoFilter="0"/>
  <autoFilter ref="C85:K227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102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1549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ROUND(SUM(BE83:BE158), 2)</f>
        <v>0</v>
      </c>
      <c r="G30" s="42"/>
      <c r="H30" s="42"/>
      <c r="I30" s="131">
        <v>0.21</v>
      </c>
      <c r="J30" s="130">
        <f>ROUND(ROUND((SUM(BE83:BE158)),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ROUND(SUM(BF83:BF158), 2)</f>
        <v>0</v>
      </c>
      <c r="G31" s="42"/>
      <c r="H31" s="42"/>
      <c r="I31" s="131">
        <v>0.15</v>
      </c>
      <c r="J31" s="130">
        <f>ROUND(ROUND((SUM(BF83:BF158)),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ROUND(SUM(BG83:BG158),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ROUND(SUM(BH83:BH158),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ROUND(SUM(BI83:BI158),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___301.2 - Kanalizační přípojka - odstranění a obnova povrchů (Správa služeb hl. m. Prahy)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J83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164</v>
      </c>
      <c r="E57" s="152"/>
      <c r="F57" s="152"/>
      <c r="G57" s="152"/>
      <c r="H57" s="152"/>
      <c r="I57" s="153"/>
      <c r="J57" s="154">
        <f>J84</f>
        <v>0</v>
      </c>
      <c r="K57" s="155"/>
    </row>
    <row r="58" spans="2:47" s="8" customFormat="1" ht="19.899999999999999" customHeight="1">
      <c r="B58" s="156"/>
      <c r="C58" s="157"/>
      <c r="D58" s="158" t="s">
        <v>165</v>
      </c>
      <c r="E58" s="159"/>
      <c r="F58" s="159"/>
      <c r="G58" s="159"/>
      <c r="H58" s="159"/>
      <c r="I58" s="160"/>
      <c r="J58" s="161">
        <f>J85</f>
        <v>0</v>
      </c>
      <c r="K58" s="162"/>
    </row>
    <row r="59" spans="2:47" s="8" customFormat="1" ht="19.899999999999999" customHeight="1">
      <c r="B59" s="156"/>
      <c r="C59" s="157"/>
      <c r="D59" s="158" t="s">
        <v>1550</v>
      </c>
      <c r="E59" s="159"/>
      <c r="F59" s="159"/>
      <c r="G59" s="159"/>
      <c r="H59" s="159"/>
      <c r="I59" s="160"/>
      <c r="J59" s="161">
        <f>J106</f>
        <v>0</v>
      </c>
      <c r="K59" s="162"/>
    </row>
    <row r="60" spans="2:47" s="8" customFormat="1" ht="19.899999999999999" customHeight="1">
      <c r="B60" s="156"/>
      <c r="C60" s="157"/>
      <c r="D60" s="158" t="s">
        <v>167</v>
      </c>
      <c r="E60" s="159"/>
      <c r="F60" s="159"/>
      <c r="G60" s="159"/>
      <c r="H60" s="159"/>
      <c r="I60" s="160"/>
      <c r="J60" s="161">
        <f>J134</f>
        <v>0</v>
      </c>
      <c r="K60" s="162"/>
    </row>
    <row r="61" spans="2:47" s="8" customFormat="1" ht="19.899999999999999" customHeight="1">
      <c r="B61" s="156"/>
      <c r="C61" s="157"/>
      <c r="D61" s="158" t="s">
        <v>168</v>
      </c>
      <c r="E61" s="159"/>
      <c r="F61" s="159"/>
      <c r="G61" s="159"/>
      <c r="H61" s="159"/>
      <c r="I61" s="160"/>
      <c r="J61" s="161">
        <f>J144</f>
        <v>0</v>
      </c>
      <c r="K61" s="162"/>
    </row>
    <row r="62" spans="2:47" s="7" customFormat="1" ht="24.95" customHeight="1">
      <c r="B62" s="149"/>
      <c r="C62" s="150"/>
      <c r="D62" s="151" t="s">
        <v>1354</v>
      </c>
      <c r="E62" s="152"/>
      <c r="F62" s="152"/>
      <c r="G62" s="152"/>
      <c r="H62" s="152"/>
      <c r="I62" s="153"/>
      <c r="J62" s="154">
        <f>J148</f>
        <v>0</v>
      </c>
      <c r="K62" s="155"/>
    </row>
    <row r="63" spans="2:47" s="8" customFormat="1" ht="19.899999999999999" customHeight="1">
      <c r="B63" s="156"/>
      <c r="C63" s="157"/>
      <c r="D63" s="158" t="s">
        <v>1355</v>
      </c>
      <c r="E63" s="159"/>
      <c r="F63" s="159"/>
      <c r="G63" s="159"/>
      <c r="H63" s="159"/>
      <c r="I63" s="160"/>
      <c r="J63" s="161">
        <f>J149</f>
        <v>0</v>
      </c>
      <c r="K63" s="162"/>
    </row>
    <row r="64" spans="2:47" s="1" customFormat="1" ht="21.75" customHeight="1">
      <c r="B64" s="41"/>
      <c r="C64" s="42"/>
      <c r="D64" s="42"/>
      <c r="E64" s="42"/>
      <c r="F64" s="42"/>
      <c r="G64" s="42"/>
      <c r="H64" s="42"/>
      <c r="I64" s="118"/>
      <c r="J64" s="42"/>
      <c r="K64" s="4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2"/>
      <c r="J69" s="60"/>
      <c r="K69" s="60"/>
      <c r="L69" s="61"/>
    </row>
    <row r="70" spans="2:12" s="1" customFormat="1" ht="36.950000000000003" customHeight="1">
      <c r="B70" s="41"/>
      <c r="C70" s="62" t="s">
        <v>171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6.5" customHeight="1">
      <c r="B73" s="41"/>
      <c r="C73" s="63"/>
      <c r="D73" s="63"/>
      <c r="E73" s="387" t="str">
        <f>E7</f>
        <v>Sdružené parkoviště Jankovcova, Praha 7</v>
      </c>
      <c r="F73" s="388"/>
      <c r="G73" s="388"/>
      <c r="H73" s="388"/>
      <c r="I73" s="163"/>
      <c r="J73" s="63"/>
      <c r="K73" s="63"/>
      <c r="L73" s="61"/>
    </row>
    <row r="74" spans="2:12" s="1" customFormat="1" ht="14.45" customHeight="1">
      <c r="B74" s="41"/>
      <c r="C74" s="65" t="s">
        <v>157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7.25" customHeight="1">
      <c r="B75" s="41"/>
      <c r="C75" s="63"/>
      <c r="D75" s="63"/>
      <c r="E75" s="362" t="str">
        <f>E9</f>
        <v>___301.2 - Kanalizační přípojka - odstranění a obnova povrchů (Správa služeb hl. m. Prahy)</v>
      </c>
      <c r="F75" s="389"/>
      <c r="G75" s="389"/>
      <c r="H75" s="389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8" customHeight="1">
      <c r="B77" s="41"/>
      <c r="C77" s="65" t="s">
        <v>24</v>
      </c>
      <c r="D77" s="63"/>
      <c r="E77" s="63"/>
      <c r="F77" s="164" t="str">
        <f>F12</f>
        <v>Praha 7</v>
      </c>
      <c r="G77" s="63"/>
      <c r="H77" s="63"/>
      <c r="I77" s="165" t="s">
        <v>26</v>
      </c>
      <c r="J77" s="73" t="str">
        <f>IF(J12="","",J12)</f>
        <v>19. 3. 2018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>
      <c r="B79" s="41"/>
      <c r="C79" s="65" t="s">
        <v>28</v>
      </c>
      <c r="D79" s="63"/>
      <c r="E79" s="63"/>
      <c r="F79" s="164" t="str">
        <f>E15</f>
        <v>Technická správa komunikací hl. m. Prahy, a.s.</v>
      </c>
      <c r="G79" s="63"/>
      <c r="H79" s="63"/>
      <c r="I79" s="165" t="s">
        <v>36</v>
      </c>
      <c r="J79" s="164" t="str">
        <f>E21</f>
        <v>Sinpps s.r.o.</v>
      </c>
      <c r="K79" s="63"/>
      <c r="L79" s="61"/>
    </row>
    <row r="80" spans="2:12" s="1" customFormat="1" ht="14.45" customHeight="1">
      <c r="B80" s="41"/>
      <c r="C80" s="65" t="s">
        <v>34</v>
      </c>
      <c r="D80" s="63"/>
      <c r="E80" s="63"/>
      <c r="F80" s="164" t="str">
        <f>IF(E18="","",E18)</f>
        <v/>
      </c>
      <c r="G80" s="63"/>
      <c r="H80" s="63"/>
      <c r="I80" s="163"/>
      <c r="J80" s="63"/>
      <c r="K80" s="63"/>
      <c r="L80" s="61"/>
    </row>
    <row r="81" spans="2:65" s="1" customFormat="1" ht="10.3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9" customFormat="1" ht="29.25" customHeight="1">
      <c r="B82" s="166"/>
      <c r="C82" s="167" t="s">
        <v>172</v>
      </c>
      <c r="D82" s="168" t="s">
        <v>62</v>
      </c>
      <c r="E82" s="168" t="s">
        <v>58</v>
      </c>
      <c r="F82" s="168" t="s">
        <v>173</v>
      </c>
      <c r="G82" s="168" t="s">
        <v>174</v>
      </c>
      <c r="H82" s="168" t="s">
        <v>175</v>
      </c>
      <c r="I82" s="169" t="s">
        <v>176</v>
      </c>
      <c r="J82" s="168" t="s">
        <v>161</v>
      </c>
      <c r="K82" s="170" t="s">
        <v>177</v>
      </c>
      <c r="L82" s="171"/>
      <c r="M82" s="81" t="s">
        <v>178</v>
      </c>
      <c r="N82" s="82" t="s">
        <v>47</v>
      </c>
      <c r="O82" s="82" t="s">
        <v>179</v>
      </c>
      <c r="P82" s="82" t="s">
        <v>180</v>
      </c>
      <c r="Q82" s="82" t="s">
        <v>181</v>
      </c>
      <c r="R82" s="82" t="s">
        <v>182</v>
      </c>
      <c r="S82" s="82" t="s">
        <v>183</v>
      </c>
      <c r="T82" s="83" t="s">
        <v>184</v>
      </c>
    </row>
    <row r="83" spans="2:65" s="1" customFormat="1" ht="29.25" customHeight="1">
      <c r="B83" s="41"/>
      <c r="C83" s="87" t="s">
        <v>162</v>
      </c>
      <c r="D83" s="63"/>
      <c r="E83" s="63"/>
      <c r="F83" s="63"/>
      <c r="G83" s="63"/>
      <c r="H83" s="63"/>
      <c r="I83" s="163"/>
      <c r="J83" s="172">
        <f>BK83</f>
        <v>0</v>
      </c>
      <c r="K83" s="63"/>
      <c r="L83" s="61"/>
      <c r="M83" s="84"/>
      <c r="N83" s="85"/>
      <c r="O83" s="85"/>
      <c r="P83" s="173">
        <f>P84+P148</f>
        <v>0</v>
      </c>
      <c r="Q83" s="85"/>
      <c r="R83" s="173">
        <f>R84+R148</f>
        <v>0</v>
      </c>
      <c r="S83" s="85"/>
      <c r="T83" s="174">
        <f>T84+T148</f>
        <v>10.64545</v>
      </c>
      <c r="AT83" s="24" t="s">
        <v>76</v>
      </c>
      <c r="AU83" s="24" t="s">
        <v>163</v>
      </c>
      <c r="BK83" s="175">
        <f>BK84+BK148</f>
        <v>0</v>
      </c>
    </row>
    <row r="84" spans="2:65" s="10" customFormat="1" ht="37.35" customHeight="1">
      <c r="B84" s="176"/>
      <c r="C84" s="177"/>
      <c r="D84" s="178" t="s">
        <v>76</v>
      </c>
      <c r="E84" s="179" t="s">
        <v>185</v>
      </c>
      <c r="F84" s="179" t="s">
        <v>186</v>
      </c>
      <c r="G84" s="177"/>
      <c r="H84" s="177"/>
      <c r="I84" s="180"/>
      <c r="J84" s="181">
        <f>BK84</f>
        <v>0</v>
      </c>
      <c r="K84" s="177"/>
      <c r="L84" s="182"/>
      <c r="M84" s="183"/>
      <c r="N84" s="184"/>
      <c r="O84" s="184"/>
      <c r="P84" s="185">
        <f>P85+P106+P134+P144</f>
        <v>0</v>
      </c>
      <c r="Q84" s="184"/>
      <c r="R84" s="185">
        <f>R85+R106+R134+R144</f>
        <v>0</v>
      </c>
      <c r="S84" s="184"/>
      <c r="T84" s="186">
        <f>T85+T106+T134+T144</f>
        <v>10.64545</v>
      </c>
      <c r="AR84" s="187" t="s">
        <v>85</v>
      </c>
      <c r="AT84" s="188" t="s">
        <v>76</v>
      </c>
      <c r="AU84" s="188" t="s">
        <v>77</v>
      </c>
      <c r="AY84" s="187" t="s">
        <v>187</v>
      </c>
      <c r="BK84" s="189">
        <f>BK85+BK106+BK134+BK144</f>
        <v>0</v>
      </c>
    </row>
    <row r="85" spans="2:65" s="10" customFormat="1" ht="19.899999999999999" customHeight="1">
      <c r="B85" s="176"/>
      <c r="C85" s="177"/>
      <c r="D85" s="178" t="s">
        <v>76</v>
      </c>
      <c r="E85" s="190" t="s">
        <v>85</v>
      </c>
      <c r="F85" s="190" t="s">
        <v>188</v>
      </c>
      <c r="G85" s="177"/>
      <c r="H85" s="177"/>
      <c r="I85" s="180"/>
      <c r="J85" s="191">
        <f>BK85</f>
        <v>0</v>
      </c>
      <c r="K85" s="177"/>
      <c r="L85" s="182"/>
      <c r="M85" s="183"/>
      <c r="N85" s="184"/>
      <c r="O85" s="184"/>
      <c r="P85" s="185">
        <f>SUM(P86:P105)</f>
        <v>0</v>
      </c>
      <c r="Q85" s="184"/>
      <c r="R85" s="185">
        <f>SUM(R86:R105)</f>
        <v>0</v>
      </c>
      <c r="S85" s="184"/>
      <c r="T85" s="186">
        <f>SUM(T86:T105)</f>
        <v>10.64545</v>
      </c>
      <c r="AR85" s="187" t="s">
        <v>85</v>
      </c>
      <c r="AT85" s="188" t="s">
        <v>76</v>
      </c>
      <c r="AU85" s="188" t="s">
        <v>85</v>
      </c>
      <c r="AY85" s="187" t="s">
        <v>187</v>
      </c>
      <c r="BK85" s="189">
        <f>SUM(BK86:BK105)</f>
        <v>0</v>
      </c>
    </row>
    <row r="86" spans="2:65" s="1" customFormat="1" ht="16.5" customHeight="1">
      <c r="B86" s="41"/>
      <c r="C86" s="192" t="s">
        <v>85</v>
      </c>
      <c r="D86" s="192" t="s">
        <v>189</v>
      </c>
      <c r="E86" s="193" t="s">
        <v>1551</v>
      </c>
      <c r="F86" s="194" t="s">
        <v>1552</v>
      </c>
      <c r="G86" s="195" t="s">
        <v>202</v>
      </c>
      <c r="H86" s="196">
        <v>1.98</v>
      </c>
      <c r="I86" s="197"/>
      <c r="J86" s="198">
        <f>ROUND(I86*H86,2)</f>
        <v>0</v>
      </c>
      <c r="K86" s="194" t="s">
        <v>193</v>
      </c>
      <c r="L86" s="61"/>
      <c r="M86" s="199" t="s">
        <v>21</v>
      </c>
      <c r="N86" s="200" t="s">
        <v>48</v>
      </c>
      <c r="O86" s="42"/>
      <c r="P86" s="201">
        <f>O86*H86</f>
        <v>0</v>
      </c>
      <c r="Q86" s="201">
        <v>0</v>
      </c>
      <c r="R86" s="201">
        <f>Q86*H86</f>
        <v>0</v>
      </c>
      <c r="S86" s="201">
        <v>0.28999999999999998</v>
      </c>
      <c r="T86" s="202">
        <f>S86*H86</f>
        <v>0.57419999999999993</v>
      </c>
      <c r="AR86" s="24" t="s">
        <v>194</v>
      </c>
      <c r="AT86" s="24" t="s">
        <v>189</v>
      </c>
      <c r="AU86" s="24" t="s">
        <v>87</v>
      </c>
      <c r="AY86" s="24" t="s">
        <v>187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85</v>
      </c>
      <c r="BK86" s="203">
        <f>ROUND(I86*H86,2)</f>
        <v>0</v>
      </c>
      <c r="BL86" s="24" t="s">
        <v>194</v>
      </c>
      <c r="BM86" s="24" t="s">
        <v>1553</v>
      </c>
    </row>
    <row r="87" spans="2:65" s="12" customFormat="1" ht="13.5">
      <c r="B87" s="230"/>
      <c r="C87" s="231"/>
      <c r="D87" s="206" t="s">
        <v>223</v>
      </c>
      <c r="E87" s="232" t="s">
        <v>21</v>
      </c>
      <c r="F87" s="233" t="s">
        <v>1554</v>
      </c>
      <c r="G87" s="231"/>
      <c r="H87" s="232" t="s">
        <v>21</v>
      </c>
      <c r="I87" s="234"/>
      <c r="J87" s="231"/>
      <c r="K87" s="231"/>
      <c r="L87" s="235"/>
      <c r="M87" s="236"/>
      <c r="N87" s="237"/>
      <c r="O87" s="237"/>
      <c r="P87" s="237"/>
      <c r="Q87" s="237"/>
      <c r="R87" s="237"/>
      <c r="S87" s="237"/>
      <c r="T87" s="238"/>
      <c r="AT87" s="239" t="s">
        <v>223</v>
      </c>
      <c r="AU87" s="239" t="s">
        <v>87</v>
      </c>
      <c r="AV87" s="12" t="s">
        <v>85</v>
      </c>
      <c r="AW87" s="12" t="s">
        <v>40</v>
      </c>
      <c r="AX87" s="12" t="s">
        <v>77</v>
      </c>
      <c r="AY87" s="239" t="s">
        <v>187</v>
      </c>
    </row>
    <row r="88" spans="2:65" s="11" customFormat="1" ht="13.5">
      <c r="B88" s="204"/>
      <c r="C88" s="205"/>
      <c r="D88" s="206" t="s">
        <v>223</v>
      </c>
      <c r="E88" s="207" t="s">
        <v>21</v>
      </c>
      <c r="F88" s="208" t="s">
        <v>1555</v>
      </c>
      <c r="G88" s="205"/>
      <c r="H88" s="209">
        <v>1.98</v>
      </c>
      <c r="I88" s="210"/>
      <c r="J88" s="205"/>
      <c r="K88" s="205"/>
      <c r="L88" s="211"/>
      <c r="M88" s="212"/>
      <c r="N88" s="213"/>
      <c r="O88" s="213"/>
      <c r="P88" s="213"/>
      <c r="Q88" s="213"/>
      <c r="R88" s="213"/>
      <c r="S88" s="213"/>
      <c r="T88" s="214"/>
      <c r="AT88" s="215" t="s">
        <v>223</v>
      </c>
      <c r="AU88" s="215" t="s">
        <v>87</v>
      </c>
      <c r="AV88" s="11" t="s">
        <v>87</v>
      </c>
      <c r="AW88" s="11" t="s">
        <v>40</v>
      </c>
      <c r="AX88" s="11" t="s">
        <v>85</v>
      </c>
      <c r="AY88" s="215" t="s">
        <v>187</v>
      </c>
    </row>
    <row r="89" spans="2:65" s="1" customFormat="1" ht="16.5" customHeight="1">
      <c r="B89" s="41"/>
      <c r="C89" s="192" t="s">
        <v>87</v>
      </c>
      <c r="D89" s="192" t="s">
        <v>189</v>
      </c>
      <c r="E89" s="193" t="s">
        <v>1556</v>
      </c>
      <c r="F89" s="194" t="s">
        <v>1557</v>
      </c>
      <c r="G89" s="195" t="s">
        <v>202</v>
      </c>
      <c r="H89" s="196">
        <v>2.75</v>
      </c>
      <c r="I89" s="197"/>
      <c r="J89" s="198">
        <f>ROUND(I89*H89,2)</f>
        <v>0</v>
      </c>
      <c r="K89" s="194" t="s">
        <v>193</v>
      </c>
      <c r="L89" s="61"/>
      <c r="M89" s="199" t="s">
        <v>21</v>
      </c>
      <c r="N89" s="200" t="s">
        <v>48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0.44</v>
      </c>
      <c r="T89" s="202">
        <f>S89*H89</f>
        <v>1.21</v>
      </c>
      <c r="AR89" s="24" t="s">
        <v>194</v>
      </c>
      <c r="AT89" s="24" t="s">
        <v>189</v>
      </c>
      <c r="AU89" s="24" t="s">
        <v>87</v>
      </c>
      <c r="AY89" s="24" t="s">
        <v>187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85</v>
      </c>
      <c r="BK89" s="203">
        <f>ROUND(I89*H89,2)</f>
        <v>0</v>
      </c>
      <c r="BL89" s="24" t="s">
        <v>194</v>
      </c>
      <c r="BM89" s="24" t="s">
        <v>1558</v>
      </c>
    </row>
    <row r="90" spans="2:65" s="11" customFormat="1" ht="13.5">
      <c r="B90" s="204"/>
      <c r="C90" s="205"/>
      <c r="D90" s="206" t="s">
        <v>223</v>
      </c>
      <c r="E90" s="207" t="s">
        <v>21</v>
      </c>
      <c r="F90" s="208" t="s">
        <v>1559</v>
      </c>
      <c r="G90" s="205"/>
      <c r="H90" s="209">
        <v>2.75</v>
      </c>
      <c r="I90" s="210"/>
      <c r="J90" s="205"/>
      <c r="K90" s="205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223</v>
      </c>
      <c r="AU90" s="215" t="s">
        <v>87</v>
      </c>
      <c r="AV90" s="11" t="s">
        <v>87</v>
      </c>
      <c r="AW90" s="11" t="s">
        <v>40</v>
      </c>
      <c r="AX90" s="11" t="s">
        <v>85</v>
      </c>
      <c r="AY90" s="215" t="s">
        <v>187</v>
      </c>
    </row>
    <row r="91" spans="2:65" s="1" customFormat="1" ht="16.5" customHeight="1">
      <c r="B91" s="41"/>
      <c r="C91" s="192" t="s">
        <v>199</v>
      </c>
      <c r="D91" s="192" t="s">
        <v>189</v>
      </c>
      <c r="E91" s="193" t="s">
        <v>413</v>
      </c>
      <c r="F91" s="194" t="s">
        <v>1560</v>
      </c>
      <c r="G91" s="195" t="s">
        <v>202</v>
      </c>
      <c r="H91" s="196">
        <v>4.25</v>
      </c>
      <c r="I91" s="197"/>
      <c r="J91" s="198">
        <f>ROUND(I91*H91,2)</f>
        <v>0</v>
      </c>
      <c r="K91" s="194" t="s">
        <v>193</v>
      </c>
      <c r="L91" s="61"/>
      <c r="M91" s="199" t="s">
        <v>21</v>
      </c>
      <c r="N91" s="200" t="s">
        <v>48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0.625</v>
      </c>
      <c r="T91" s="202">
        <f>S91*H91</f>
        <v>2.65625</v>
      </c>
      <c r="AR91" s="24" t="s">
        <v>194</v>
      </c>
      <c r="AT91" s="24" t="s">
        <v>189</v>
      </c>
      <c r="AU91" s="24" t="s">
        <v>87</v>
      </c>
      <c r="AY91" s="24" t="s">
        <v>187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85</v>
      </c>
      <c r="BK91" s="203">
        <f>ROUND(I91*H91,2)</f>
        <v>0</v>
      </c>
      <c r="BL91" s="24" t="s">
        <v>194</v>
      </c>
      <c r="BM91" s="24" t="s">
        <v>1561</v>
      </c>
    </row>
    <row r="92" spans="2:65" s="11" customFormat="1" ht="13.5">
      <c r="B92" s="204"/>
      <c r="C92" s="205"/>
      <c r="D92" s="206" t="s">
        <v>223</v>
      </c>
      <c r="E92" s="207" t="s">
        <v>21</v>
      </c>
      <c r="F92" s="208" t="s">
        <v>1562</v>
      </c>
      <c r="G92" s="205"/>
      <c r="H92" s="209">
        <v>4.25</v>
      </c>
      <c r="I92" s="210"/>
      <c r="J92" s="205"/>
      <c r="K92" s="205"/>
      <c r="L92" s="211"/>
      <c r="M92" s="212"/>
      <c r="N92" s="213"/>
      <c r="O92" s="213"/>
      <c r="P92" s="213"/>
      <c r="Q92" s="213"/>
      <c r="R92" s="213"/>
      <c r="S92" s="213"/>
      <c r="T92" s="214"/>
      <c r="AT92" s="215" t="s">
        <v>223</v>
      </c>
      <c r="AU92" s="215" t="s">
        <v>87</v>
      </c>
      <c r="AV92" s="11" t="s">
        <v>87</v>
      </c>
      <c r="AW92" s="11" t="s">
        <v>40</v>
      </c>
      <c r="AX92" s="11" t="s">
        <v>85</v>
      </c>
      <c r="AY92" s="215" t="s">
        <v>187</v>
      </c>
    </row>
    <row r="93" spans="2:65" s="1" customFormat="1" ht="16.5" customHeight="1">
      <c r="B93" s="41"/>
      <c r="C93" s="192" t="s">
        <v>194</v>
      </c>
      <c r="D93" s="192" t="s">
        <v>189</v>
      </c>
      <c r="E93" s="193" t="s">
        <v>392</v>
      </c>
      <c r="F93" s="194" t="s">
        <v>1563</v>
      </c>
      <c r="G93" s="195" t="s">
        <v>202</v>
      </c>
      <c r="H93" s="196">
        <v>6.2</v>
      </c>
      <c r="I93" s="197"/>
      <c r="J93" s="198">
        <f>ROUND(I93*H93,2)</f>
        <v>0</v>
      </c>
      <c r="K93" s="194" t="s">
        <v>193</v>
      </c>
      <c r="L93" s="61"/>
      <c r="M93" s="199" t="s">
        <v>21</v>
      </c>
      <c r="N93" s="200" t="s">
        <v>48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9.8000000000000004E-2</v>
      </c>
      <c r="T93" s="202">
        <f>S93*H93</f>
        <v>0.60760000000000003</v>
      </c>
      <c r="AR93" s="24" t="s">
        <v>194</v>
      </c>
      <c r="AT93" s="24" t="s">
        <v>189</v>
      </c>
      <c r="AU93" s="24" t="s">
        <v>87</v>
      </c>
      <c r="AY93" s="24" t="s">
        <v>187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85</v>
      </c>
      <c r="BK93" s="203">
        <f>ROUND(I93*H93,2)</f>
        <v>0</v>
      </c>
      <c r="BL93" s="24" t="s">
        <v>194</v>
      </c>
      <c r="BM93" s="24" t="s">
        <v>1564</v>
      </c>
    </row>
    <row r="94" spans="2:65" s="12" customFormat="1" ht="13.5">
      <c r="B94" s="230"/>
      <c r="C94" s="231"/>
      <c r="D94" s="206" t="s">
        <v>223</v>
      </c>
      <c r="E94" s="232" t="s">
        <v>21</v>
      </c>
      <c r="F94" s="233" t="s">
        <v>1390</v>
      </c>
      <c r="G94" s="231"/>
      <c r="H94" s="232" t="s">
        <v>21</v>
      </c>
      <c r="I94" s="234"/>
      <c r="J94" s="231"/>
      <c r="K94" s="231"/>
      <c r="L94" s="235"/>
      <c r="M94" s="236"/>
      <c r="N94" s="237"/>
      <c r="O94" s="237"/>
      <c r="P94" s="237"/>
      <c r="Q94" s="237"/>
      <c r="R94" s="237"/>
      <c r="S94" s="237"/>
      <c r="T94" s="238"/>
      <c r="AT94" s="239" t="s">
        <v>223</v>
      </c>
      <c r="AU94" s="239" t="s">
        <v>87</v>
      </c>
      <c r="AV94" s="12" t="s">
        <v>85</v>
      </c>
      <c r="AW94" s="12" t="s">
        <v>40</v>
      </c>
      <c r="AX94" s="12" t="s">
        <v>77</v>
      </c>
      <c r="AY94" s="239" t="s">
        <v>187</v>
      </c>
    </row>
    <row r="95" spans="2:65" s="11" customFormat="1" ht="13.5">
      <c r="B95" s="204"/>
      <c r="C95" s="205"/>
      <c r="D95" s="206" t="s">
        <v>223</v>
      </c>
      <c r="E95" s="207" t="s">
        <v>21</v>
      </c>
      <c r="F95" s="208" t="s">
        <v>1565</v>
      </c>
      <c r="G95" s="205"/>
      <c r="H95" s="209">
        <v>6.2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223</v>
      </c>
      <c r="AU95" s="215" t="s">
        <v>87</v>
      </c>
      <c r="AV95" s="11" t="s">
        <v>87</v>
      </c>
      <c r="AW95" s="11" t="s">
        <v>40</v>
      </c>
      <c r="AX95" s="11" t="s">
        <v>85</v>
      </c>
      <c r="AY95" s="215" t="s">
        <v>187</v>
      </c>
    </row>
    <row r="96" spans="2:65" s="1" customFormat="1" ht="16.5" customHeight="1">
      <c r="B96" s="41"/>
      <c r="C96" s="192" t="s">
        <v>207</v>
      </c>
      <c r="D96" s="192" t="s">
        <v>189</v>
      </c>
      <c r="E96" s="193" t="s">
        <v>395</v>
      </c>
      <c r="F96" s="194" t="s">
        <v>1566</v>
      </c>
      <c r="G96" s="195" t="s">
        <v>202</v>
      </c>
      <c r="H96" s="196">
        <v>2.52</v>
      </c>
      <c r="I96" s="197"/>
      <c r="J96" s="198">
        <f>ROUND(I96*H96,2)</f>
        <v>0</v>
      </c>
      <c r="K96" s="194" t="s">
        <v>193</v>
      </c>
      <c r="L96" s="61"/>
      <c r="M96" s="199" t="s">
        <v>21</v>
      </c>
      <c r="N96" s="200" t="s">
        <v>48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0.22</v>
      </c>
      <c r="T96" s="202">
        <f>S96*H96</f>
        <v>0.5544</v>
      </c>
      <c r="AR96" s="24" t="s">
        <v>194</v>
      </c>
      <c r="AT96" s="24" t="s">
        <v>189</v>
      </c>
      <c r="AU96" s="24" t="s">
        <v>87</v>
      </c>
      <c r="AY96" s="24" t="s">
        <v>187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85</v>
      </c>
      <c r="BK96" s="203">
        <f>ROUND(I96*H96,2)</f>
        <v>0</v>
      </c>
      <c r="BL96" s="24" t="s">
        <v>194</v>
      </c>
      <c r="BM96" s="24" t="s">
        <v>1567</v>
      </c>
    </row>
    <row r="97" spans="2:65" s="11" customFormat="1" ht="13.5">
      <c r="B97" s="204"/>
      <c r="C97" s="205"/>
      <c r="D97" s="206" t="s">
        <v>223</v>
      </c>
      <c r="E97" s="207" t="s">
        <v>21</v>
      </c>
      <c r="F97" s="208" t="s">
        <v>1568</v>
      </c>
      <c r="G97" s="205"/>
      <c r="H97" s="209">
        <v>2.52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223</v>
      </c>
      <c r="AU97" s="215" t="s">
        <v>87</v>
      </c>
      <c r="AV97" s="11" t="s">
        <v>87</v>
      </c>
      <c r="AW97" s="11" t="s">
        <v>40</v>
      </c>
      <c r="AX97" s="11" t="s">
        <v>85</v>
      </c>
      <c r="AY97" s="215" t="s">
        <v>187</v>
      </c>
    </row>
    <row r="98" spans="2:65" s="1" customFormat="1" ht="16.5" customHeight="1">
      <c r="B98" s="41"/>
      <c r="C98" s="192" t="s">
        <v>211</v>
      </c>
      <c r="D98" s="192" t="s">
        <v>189</v>
      </c>
      <c r="E98" s="193" t="s">
        <v>1569</v>
      </c>
      <c r="F98" s="194" t="s">
        <v>1566</v>
      </c>
      <c r="G98" s="195" t="s">
        <v>202</v>
      </c>
      <c r="H98" s="196">
        <v>4.25</v>
      </c>
      <c r="I98" s="197"/>
      <c r="J98" s="198">
        <f>ROUND(I98*H98,2)</f>
        <v>0</v>
      </c>
      <c r="K98" s="194" t="s">
        <v>193</v>
      </c>
      <c r="L98" s="61"/>
      <c r="M98" s="199" t="s">
        <v>21</v>
      </c>
      <c r="N98" s="200" t="s">
        <v>48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0.22</v>
      </c>
      <c r="T98" s="202">
        <f>S98*H98</f>
        <v>0.93500000000000005</v>
      </c>
      <c r="AR98" s="24" t="s">
        <v>194</v>
      </c>
      <c r="AT98" s="24" t="s">
        <v>189</v>
      </c>
      <c r="AU98" s="24" t="s">
        <v>87</v>
      </c>
      <c r="AY98" s="24" t="s">
        <v>187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85</v>
      </c>
      <c r="BK98" s="203">
        <f>ROUND(I98*H98,2)</f>
        <v>0</v>
      </c>
      <c r="BL98" s="24" t="s">
        <v>194</v>
      </c>
      <c r="BM98" s="24" t="s">
        <v>1570</v>
      </c>
    </row>
    <row r="99" spans="2:65" s="11" customFormat="1" ht="13.5">
      <c r="B99" s="204"/>
      <c r="C99" s="205"/>
      <c r="D99" s="206" t="s">
        <v>223</v>
      </c>
      <c r="E99" s="207" t="s">
        <v>21</v>
      </c>
      <c r="F99" s="208" t="s">
        <v>1571</v>
      </c>
      <c r="G99" s="205"/>
      <c r="H99" s="209">
        <v>4.25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223</v>
      </c>
      <c r="AU99" s="215" t="s">
        <v>87</v>
      </c>
      <c r="AV99" s="11" t="s">
        <v>87</v>
      </c>
      <c r="AW99" s="11" t="s">
        <v>40</v>
      </c>
      <c r="AX99" s="11" t="s">
        <v>85</v>
      </c>
      <c r="AY99" s="215" t="s">
        <v>187</v>
      </c>
    </row>
    <row r="100" spans="2:65" s="1" customFormat="1" ht="16.5" customHeight="1">
      <c r="B100" s="41"/>
      <c r="C100" s="192" t="s">
        <v>215</v>
      </c>
      <c r="D100" s="192" t="s">
        <v>189</v>
      </c>
      <c r="E100" s="193" t="s">
        <v>1572</v>
      </c>
      <c r="F100" s="194" t="s">
        <v>1573</v>
      </c>
      <c r="G100" s="195" t="s">
        <v>202</v>
      </c>
      <c r="H100" s="196">
        <v>13</v>
      </c>
      <c r="I100" s="197"/>
      <c r="J100" s="198">
        <f>ROUND(I100*H100,2)</f>
        <v>0</v>
      </c>
      <c r="K100" s="194" t="s">
        <v>193</v>
      </c>
      <c r="L100" s="61"/>
      <c r="M100" s="199" t="s">
        <v>21</v>
      </c>
      <c r="N100" s="200" t="s">
        <v>48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0.316</v>
      </c>
      <c r="T100" s="202">
        <f>S100*H100</f>
        <v>4.1079999999999997</v>
      </c>
      <c r="AR100" s="24" t="s">
        <v>194</v>
      </c>
      <c r="AT100" s="24" t="s">
        <v>189</v>
      </c>
      <c r="AU100" s="24" t="s">
        <v>87</v>
      </c>
      <c r="AY100" s="24" t="s">
        <v>187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85</v>
      </c>
      <c r="BK100" s="203">
        <f>ROUND(I100*H100,2)</f>
        <v>0</v>
      </c>
      <c r="BL100" s="24" t="s">
        <v>194</v>
      </c>
      <c r="BM100" s="24" t="s">
        <v>1574</v>
      </c>
    </row>
    <row r="101" spans="2:65" s="12" customFormat="1" ht="13.5">
      <c r="B101" s="230"/>
      <c r="C101" s="231"/>
      <c r="D101" s="206" t="s">
        <v>223</v>
      </c>
      <c r="E101" s="232" t="s">
        <v>21</v>
      </c>
      <c r="F101" s="233" t="s">
        <v>1390</v>
      </c>
      <c r="G101" s="231"/>
      <c r="H101" s="232" t="s">
        <v>21</v>
      </c>
      <c r="I101" s="234"/>
      <c r="J101" s="231"/>
      <c r="K101" s="231"/>
      <c r="L101" s="235"/>
      <c r="M101" s="236"/>
      <c r="N101" s="237"/>
      <c r="O101" s="237"/>
      <c r="P101" s="237"/>
      <c r="Q101" s="237"/>
      <c r="R101" s="237"/>
      <c r="S101" s="237"/>
      <c r="T101" s="238"/>
      <c r="AT101" s="239" t="s">
        <v>223</v>
      </c>
      <c r="AU101" s="239" t="s">
        <v>87</v>
      </c>
      <c r="AV101" s="12" t="s">
        <v>85</v>
      </c>
      <c r="AW101" s="12" t="s">
        <v>40</v>
      </c>
      <c r="AX101" s="12" t="s">
        <v>77</v>
      </c>
      <c r="AY101" s="239" t="s">
        <v>187</v>
      </c>
    </row>
    <row r="102" spans="2:65" s="11" customFormat="1" ht="13.5">
      <c r="B102" s="204"/>
      <c r="C102" s="205"/>
      <c r="D102" s="206" t="s">
        <v>223</v>
      </c>
      <c r="E102" s="207" t="s">
        <v>21</v>
      </c>
      <c r="F102" s="208" t="s">
        <v>1575</v>
      </c>
      <c r="G102" s="205"/>
      <c r="H102" s="209">
        <v>13</v>
      </c>
      <c r="I102" s="210"/>
      <c r="J102" s="205"/>
      <c r="K102" s="205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223</v>
      </c>
      <c r="AU102" s="215" t="s">
        <v>87</v>
      </c>
      <c r="AV102" s="11" t="s">
        <v>87</v>
      </c>
      <c r="AW102" s="11" t="s">
        <v>40</v>
      </c>
      <c r="AX102" s="11" t="s">
        <v>85</v>
      </c>
      <c r="AY102" s="215" t="s">
        <v>187</v>
      </c>
    </row>
    <row r="103" spans="2:65" s="1" customFormat="1" ht="25.5" customHeight="1">
      <c r="B103" s="41"/>
      <c r="C103" s="192" t="s">
        <v>219</v>
      </c>
      <c r="D103" s="192" t="s">
        <v>189</v>
      </c>
      <c r="E103" s="193" t="s">
        <v>1576</v>
      </c>
      <c r="F103" s="194" t="s">
        <v>1577</v>
      </c>
      <c r="G103" s="195" t="s">
        <v>293</v>
      </c>
      <c r="H103" s="196">
        <v>3.2</v>
      </c>
      <c r="I103" s="197"/>
      <c r="J103" s="198">
        <f>ROUND(I103*H103,2)</f>
        <v>0</v>
      </c>
      <c r="K103" s="194" t="s">
        <v>193</v>
      </c>
      <c r="L103" s="61"/>
      <c r="M103" s="199" t="s">
        <v>21</v>
      </c>
      <c r="N103" s="200" t="s">
        <v>48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194</v>
      </c>
      <c r="AT103" s="24" t="s">
        <v>189</v>
      </c>
      <c r="AU103" s="24" t="s">
        <v>87</v>
      </c>
      <c r="AY103" s="24" t="s">
        <v>187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85</v>
      </c>
      <c r="BK103" s="203">
        <f>ROUND(I103*H103,2)</f>
        <v>0</v>
      </c>
      <c r="BL103" s="24" t="s">
        <v>194</v>
      </c>
      <c r="BM103" s="24" t="s">
        <v>1578</v>
      </c>
    </row>
    <row r="104" spans="2:65" s="12" customFormat="1" ht="13.5">
      <c r="B104" s="230"/>
      <c r="C104" s="231"/>
      <c r="D104" s="206" t="s">
        <v>223</v>
      </c>
      <c r="E104" s="232" t="s">
        <v>21</v>
      </c>
      <c r="F104" s="233" t="s">
        <v>1390</v>
      </c>
      <c r="G104" s="231"/>
      <c r="H104" s="232" t="s">
        <v>21</v>
      </c>
      <c r="I104" s="234"/>
      <c r="J104" s="231"/>
      <c r="K104" s="231"/>
      <c r="L104" s="235"/>
      <c r="M104" s="236"/>
      <c r="N104" s="237"/>
      <c r="O104" s="237"/>
      <c r="P104" s="237"/>
      <c r="Q104" s="237"/>
      <c r="R104" s="237"/>
      <c r="S104" s="237"/>
      <c r="T104" s="238"/>
      <c r="AT104" s="239" t="s">
        <v>223</v>
      </c>
      <c r="AU104" s="239" t="s">
        <v>87</v>
      </c>
      <c r="AV104" s="12" t="s">
        <v>85</v>
      </c>
      <c r="AW104" s="12" t="s">
        <v>40</v>
      </c>
      <c r="AX104" s="12" t="s">
        <v>77</v>
      </c>
      <c r="AY104" s="239" t="s">
        <v>187</v>
      </c>
    </row>
    <row r="105" spans="2:65" s="11" customFormat="1" ht="13.5">
      <c r="B105" s="204"/>
      <c r="C105" s="205"/>
      <c r="D105" s="206" t="s">
        <v>223</v>
      </c>
      <c r="E105" s="207" t="s">
        <v>21</v>
      </c>
      <c r="F105" s="208" t="s">
        <v>1579</v>
      </c>
      <c r="G105" s="205"/>
      <c r="H105" s="209">
        <v>3.2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223</v>
      </c>
      <c r="AU105" s="215" t="s">
        <v>87</v>
      </c>
      <c r="AV105" s="11" t="s">
        <v>87</v>
      </c>
      <c r="AW105" s="11" t="s">
        <v>40</v>
      </c>
      <c r="AX105" s="11" t="s">
        <v>85</v>
      </c>
      <c r="AY105" s="215" t="s">
        <v>187</v>
      </c>
    </row>
    <row r="106" spans="2:65" s="10" customFormat="1" ht="29.85" customHeight="1">
      <c r="B106" s="176"/>
      <c r="C106" s="177"/>
      <c r="D106" s="178" t="s">
        <v>76</v>
      </c>
      <c r="E106" s="190" t="s">
        <v>207</v>
      </c>
      <c r="F106" s="190" t="s">
        <v>1580</v>
      </c>
      <c r="G106" s="177"/>
      <c r="H106" s="177"/>
      <c r="I106" s="180"/>
      <c r="J106" s="191">
        <f>BK106</f>
        <v>0</v>
      </c>
      <c r="K106" s="177"/>
      <c r="L106" s="182"/>
      <c r="M106" s="183"/>
      <c r="N106" s="184"/>
      <c r="O106" s="184"/>
      <c r="P106" s="185">
        <f>SUM(P107:P133)</f>
        <v>0</v>
      </c>
      <c r="Q106" s="184"/>
      <c r="R106" s="185">
        <f>SUM(R107:R133)</f>
        <v>0</v>
      </c>
      <c r="S106" s="184"/>
      <c r="T106" s="186">
        <f>SUM(T107:T133)</f>
        <v>0</v>
      </c>
      <c r="AR106" s="187" t="s">
        <v>85</v>
      </c>
      <c r="AT106" s="188" t="s">
        <v>76</v>
      </c>
      <c r="AU106" s="188" t="s">
        <v>85</v>
      </c>
      <c r="AY106" s="187" t="s">
        <v>187</v>
      </c>
      <c r="BK106" s="189">
        <f>SUM(BK107:BK133)</f>
        <v>0</v>
      </c>
    </row>
    <row r="107" spans="2:65" s="1" customFormat="1" ht="16.5" customHeight="1">
      <c r="B107" s="41"/>
      <c r="C107" s="192" t="s">
        <v>225</v>
      </c>
      <c r="D107" s="192" t="s">
        <v>189</v>
      </c>
      <c r="E107" s="193" t="s">
        <v>1581</v>
      </c>
      <c r="F107" s="194" t="s">
        <v>1582</v>
      </c>
      <c r="G107" s="195" t="s">
        <v>202</v>
      </c>
      <c r="H107" s="196">
        <v>1.98</v>
      </c>
      <c r="I107" s="197"/>
      <c r="J107" s="198">
        <f>ROUND(I107*H107,2)</f>
        <v>0</v>
      </c>
      <c r="K107" s="194" t="s">
        <v>193</v>
      </c>
      <c r="L107" s="61"/>
      <c r="M107" s="199" t="s">
        <v>21</v>
      </c>
      <c r="N107" s="200" t="s">
        <v>48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194</v>
      </c>
      <c r="AT107" s="24" t="s">
        <v>189</v>
      </c>
      <c r="AU107" s="24" t="s">
        <v>87</v>
      </c>
      <c r="AY107" s="24" t="s">
        <v>187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85</v>
      </c>
      <c r="BK107" s="203">
        <f>ROUND(I107*H107,2)</f>
        <v>0</v>
      </c>
      <c r="BL107" s="24" t="s">
        <v>194</v>
      </c>
      <c r="BM107" s="24" t="s">
        <v>1583</v>
      </c>
    </row>
    <row r="108" spans="2:65" s="11" customFormat="1" ht="13.5">
      <c r="B108" s="204"/>
      <c r="C108" s="205"/>
      <c r="D108" s="206" t="s">
        <v>223</v>
      </c>
      <c r="E108" s="207" t="s">
        <v>21</v>
      </c>
      <c r="F108" s="208" t="s">
        <v>1584</v>
      </c>
      <c r="G108" s="205"/>
      <c r="H108" s="209">
        <v>1.98</v>
      </c>
      <c r="I108" s="210"/>
      <c r="J108" s="205"/>
      <c r="K108" s="205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223</v>
      </c>
      <c r="AU108" s="215" t="s">
        <v>87</v>
      </c>
      <c r="AV108" s="11" t="s">
        <v>87</v>
      </c>
      <c r="AW108" s="11" t="s">
        <v>40</v>
      </c>
      <c r="AX108" s="11" t="s">
        <v>85</v>
      </c>
      <c r="AY108" s="215" t="s">
        <v>187</v>
      </c>
    </row>
    <row r="109" spans="2:65" s="1" customFormat="1" ht="16.5" customHeight="1">
      <c r="B109" s="41"/>
      <c r="C109" s="192" t="s">
        <v>230</v>
      </c>
      <c r="D109" s="192" t="s">
        <v>189</v>
      </c>
      <c r="E109" s="193" t="s">
        <v>713</v>
      </c>
      <c r="F109" s="194" t="s">
        <v>1585</v>
      </c>
      <c r="G109" s="195" t="s">
        <v>202</v>
      </c>
      <c r="H109" s="196">
        <v>2.75</v>
      </c>
      <c r="I109" s="197"/>
      <c r="J109" s="198">
        <f>ROUND(I109*H109,2)</f>
        <v>0</v>
      </c>
      <c r="K109" s="194" t="s">
        <v>193</v>
      </c>
      <c r="L109" s="61"/>
      <c r="M109" s="199" t="s">
        <v>21</v>
      </c>
      <c r="N109" s="200" t="s">
        <v>48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194</v>
      </c>
      <c r="AT109" s="24" t="s">
        <v>189</v>
      </c>
      <c r="AU109" s="24" t="s">
        <v>87</v>
      </c>
      <c r="AY109" s="24" t="s">
        <v>187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85</v>
      </c>
      <c r="BK109" s="203">
        <f>ROUND(I109*H109,2)</f>
        <v>0</v>
      </c>
      <c r="BL109" s="24" t="s">
        <v>194</v>
      </c>
      <c r="BM109" s="24" t="s">
        <v>1586</v>
      </c>
    </row>
    <row r="110" spans="2:65" s="12" customFormat="1" ht="13.5">
      <c r="B110" s="230"/>
      <c r="C110" s="231"/>
      <c r="D110" s="206" t="s">
        <v>223</v>
      </c>
      <c r="E110" s="232" t="s">
        <v>21</v>
      </c>
      <c r="F110" s="233" t="s">
        <v>1390</v>
      </c>
      <c r="G110" s="231"/>
      <c r="H110" s="232" t="s">
        <v>21</v>
      </c>
      <c r="I110" s="234"/>
      <c r="J110" s="231"/>
      <c r="K110" s="231"/>
      <c r="L110" s="235"/>
      <c r="M110" s="236"/>
      <c r="N110" s="237"/>
      <c r="O110" s="237"/>
      <c r="P110" s="237"/>
      <c r="Q110" s="237"/>
      <c r="R110" s="237"/>
      <c r="S110" s="237"/>
      <c r="T110" s="238"/>
      <c r="AT110" s="239" t="s">
        <v>223</v>
      </c>
      <c r="AU110" s="239" t="s">
        <v>87</v>
      </c>
      <c r="AV110" s="12" t="s">
        <v>85</v>
      </c>
      <c r="AW110" s="12" t="s">
        <v>40</v>
      </c>
      <c r="AX110" s="12" t="s">
        <v>77</v>
      </c>
      <c r="AY110" s="239" t="s">
        <v>187</v>
      </c>
    </row>
    <row r="111" spans="2:65" s="11" customFormat="1" ht="13.5">
      <c r="B111" s="204"/>
      <c r="C111" s="205"/>
      <c r="D111" s="206" t="s">
        <v>223</v>
      </c>
      <c r="E111" s="207" t="s">
        <v>21</v>
      </c>
      <c r="F111" s="208" t="s">
        <v>1587</v>
      </c>
      <c r="G111" s="205"/>
      <c r="H111" s="209">
        <v>2.75</v>
      </c>
      <c r="I111" s="210"/>
      <c r="J111" s="205"/>
      <c r="K111" s="205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223</v>
      </c>
      <c r="AU111" s="215" t="s">
        <v>87</v>
      </c>
      <c r="AV111" s="11" t="s">
        <v>87</v>
      </c>
      <c r="AW111" s="11" t="s">
        <v>40</v>
      </c>
      <c r="AX111" s="11" t="s">
        <v>85</v>
      </c>
      <c r="AY111" s="215" t="s">
        <v>187</v>
      </c>
    </row>
    <row r="112" spans="2:65" s="1" customFormat="1" ht="25.5" customHeight="1">
      <c r="B112" s="41"/>
      <c r="C112" s="192" t="s">
        <v>236</v>
      </c>
      <c r="D112" s="192" t="s">
        <v>189</v>
      </c>
      <c r="E112" s="193" t="s">
        <v>1588</v>
      </c>
      <c r="F112" s="194" t="s">
        <v>1589</v>
      </c>
      <c r="G112" s="195" t="s">
        <v>202</v>
      </c>
      <c r="H112" s="196">
        <v>2.52</v>
      </c>
      <c r="I112" s="197"/>
      <c r="J112" s="198">
        <f>ROUND(I112*H112,2)</f>
        <v>0</v>
      </c>
      <c r="K112" s="194" t="s">
        <v>193</v>
      </c>
      <c r="L112" s="61"/>
      <c r="M112" s="199" t="s">
        <v>21</v>
      </c>
      <c r="N112" s="200" t="s">
        <v>48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194</v>
      </c>
      <c r="AT112" s="24" t="s">
        <v>189</v>
      </c>
      <c r="AU112" s="24" t="s">
        <v>87</v>
      </c>
      <c r="AY112" s="24" t="s">
        <v>187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85</v>
      </c>
      <c r="BK112" s="203">
        <f>ROUND(I112*H112,2)</f>
        <v>0</v>
      </c>
      <c r="BL112" s="24" t="s">
        <v>194</v>
      </c>
      <c r="BM112" s="24" t="s">
        <v>1590</v>
      </c>
    </row>
    <row r="113" spans="2:65" s="11" customFormat="1" ht="13.5">
      <c r="B113" s="204"/>
      <c r="C113" s="205"/>
      <c r="D113" s="206" t="s">
        <v>223</v>
      </c>
      <c r="E113" s="207" t="s">
        <v>21</v>
      </c>
      <c r="F113" s="208" t="s">
        <v>1591</v>
      </c>
      <c r="G113" s="205"/>
      <c r="H113" s="209">
        <v>2.52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223</v>
      </c>
      <c r="AU113" s="215" t="s">
        <v>87</v>
      </c>
      <c r="AV113" s="11" t="s">
        <v>87</v>
      </c>
      <c r="AW113" s="11" t="s">
        <v>40</v>
      </c>
      <c r="AX113" s="11" t="s">
        <v>85</v>
      </c>
      <c r="AY113" s="215" t="s">
        <v>187</v>
      </c>
    </row>
    <row r="114" spans="2:65" s="1" customFormat="1" ht="25.5" customHeight="1">
      <c r="B114" s="41"/>
      <c r="C114" s="192" t="s">
        <v>240</v>
      </c>
      <c r="D114" s="192" t="s">
        <v>189</v>
      </c>
      <c r="E114" s="193" t="s">
        <v>701</v>
      </c>
      <c r="F114" s="194" t="s">
        <v>1592</v>
      </c>
      <c r="G114" s="195" t="s">
        <v>202</v>
      </c>
      <c r="H114" s="196">
        <v>4.25</v>
      </c>
      <c r="I114" s="197"/>
      <c r="J114" s="198">
        <f>ROUND(I114*H114,2)</f>
        <v>0</v>
      </c>
      <c r="K114" s="194" t="s">
        <v>193</v>
      </c>
      <c r="L114" s="61"/>
      <c r="M114" s="199" t="s">
        <v>21</v>
      </c>
      <c r="N114" s="200" t="s">
        <v>48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194</v>
      </c>
      <c r="AT114" s="24" t="s">
        <v>189</v>
      </c>
      <c r="AU114" s="24" t="s">
        <v>87</v>
      </c>
      <c r="AY114" s="24" t="s">
        <v>187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85</v>
      </c>
      <c r="BK114" s="203">
        <f>ROUND(I114*H114,2)</f>
        <v>0</v>
      </c>
      <c r="BL114" s="24" t="s">
        <v>194</v>
      </c>
      <c r="BM114" s="24" t="s">
        <v>1593</v>
      </c>
    </row>
    <row r="115" spans="2:65" s="11" customFormat="1" ht="13.5">
      <c r="B115" s="204"/>
      <c r="C115" s="205"/>
      <c r="D115" s="206" t="s">
        <v>223</v>
      </c>
      <c r="E115" s="207" t="s">
        <v>21</v>
      </c>
      <c r="F115" s="208" t="s">
        <v>1594</v>
      </c>
      <c r="G115" s="205"/>
      <c r="H115" s="209">
        <v>4.25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223</v>
      </c>
      <c r="AU115" s="215" t="s">
        <v>87</v>
      </c>
      <c r="AV115" s="11" t="s">
        <v>87</v>
      </c>
      <c r="AW115" s="11" t="s">
        <v>40</v>
      </c>
      <c r="AX115" s="11" t="s">
        <v>85</v>
      </c>
      <c r="AY115" s="215" t="s">
        <v>187</v>
      </c>
    </row>
    <row r="116" spans="2:65" s="1" customFormat="1" ht="16.5" customHeight="1">
      <c r="B116" s="41"/>
      <c r="C116" s="192" t="s">
        <v>244</v>
      </c>
      <c r="D116" s="192" t="s">
        <v>189</v>
      </c>
      <c r="E116" s="193" t="s">
        <v>1595</v>
      </c>
      <c r="F116" s="194" t="s">
        <v>1596</v>
      </c>
      <c r="G116" s="195" t="s">
        <v>202</v>
      </c>
      <c r="H116" s="196">
        <v>4.25</v>
      </c>
      <c r="I116" s="197"/>
      <c r="J116" s="198">
        <f>ROUND(I116*H116,2)</f>
        <v>0</v>
      </c>
      <c r="K116" s="194" t="s">
        <v>193</v>
      </c>
      <c r="L116" s="61"/>
      <c r="M116" s="199" t="s">
        <v>21</v>
      </c>
      <c r="N116" s="200" t="s">
        <v>48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194</v>
      </c>
      <c r="AT116" s="24" t="s">
        <v>189</v>
      </c>
      <c r="AU116" s="24" t="s">
        <v>87</v>
      </c>
      <c r="AY116" s="24" t="s">
        <v>187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85</v>
      </c>
      <c r="BK116" s="203">
        <f>ROUND(I116*H116,2)</f>
        <v>0</v>
      </c>
      <c r="BL116" s="24" t="s">
        <v>194</v>
      </c>
      <c r="BM116" s="24" t="s">
        <v>1597</v>
      </c>
    </row>
    <row r="117" spans="2:65" s="11" customFormat="1" ht="13.5">
      <c r="B117" s="204"/>
      <c r="C117" s="205"/>
      <c r="D117" s="206" t="s">
        <v>223</v>
      </c>
      <c r="E117" s="207" t="s">
        <v>21</v>
      </c>
      <c r="F117" s="208" t="s">
        <v>1594</v>
      </c>
      <c r="G117" s="205"/>
      <c r="H117" s="209">
        <v>4.25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223</v>
      </c>
      <c r="AU117" s="215" t="s">
        <v>87</v>
      </c>
      <c r="AV117" s="11" t="s">
        <v>87</v>
      </c>
      <c r="AW117" s="11" t="s">
        <v>40</v>
      </c>
      <c r="AX117" s="11" t="s">
        <v>85</v>
      </c>
      <c r="AY117" s="215" t="s">
        <v>187</v>
      </c>
    </row>
    <row r="118" spans="2:65" s="1" customFormat="1" ht="16.5" customHeight="1">
      <c r="B118" s="41"/>
      <c r="C118" s="192" t="s">
        <v>249</v>
      </c>
      <c r="D118" s="192" t="s">
        <v>189</v>
      </c>
      <c r="E118" s="193" t="s">
        <v>609</v>
      </c>
      <c r="F118" s="194" t="s">
        <v>1598</v>
      </c>
      <c r="G118" s="195" t="s">
        <v>202</v>
      </c>
      <c r="H118" s="196">
        <v>4.25</v>
      </c>
      <c r="I118" s="197"/>
      <c r="J118" s="198">
        <f>ROUND(I118*H118,2)</f>
        <v>0</v>
      </c>
      <c r="K118" s="194" t="s">
        <v>193</v>
      </c>
      <c r="L118" s="61"/>
      <c r="M118" s="199" t="s">
        <v>21</v>
      </c>
      <c r="N118" s="200" t="s">
        <v>48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194</v>
      </c>
      <c r="AT118" s="24" t="s">
        <v>189</v>
      </c>
      <c r="AU118" s="24" t="s">
        <v>87</v>
      </c>
      <c r="AY118" s="24" t="s">
        <v>187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85</v>
      </c>
      <c r="BK118" s="203">
        <f>ROUND(I118*H118,2)</f>
        <v>0</v>
      </c>
      <c r="BL118" s="24" t="s">
        <v>194</v>
      </c>
      <c r="BM118" s="24" t="s">
        <v>1599</v>
      </c>
    </row>
    <row r="119" spans="2:65" s="11" customFormat="1" ht="13.5">
      <c r="B119" s="204"/>
      <c r="C119" s="205"/>
      <c r="D119" s="206" t="s">
        <v>223</v>
      </c>
      <c r="E119" s="207" t="s">
        <v>21</v>
      </c>
      <c r="F119" s="208" t="s">
        <v>1600</v>
      </c>
      <c r="G119" s="205"/>
      <c r="H119" s="209">
        <v>4.25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223</v>
      </c>
      <c r="AU119" s="215" t="s">
        <v>87</v>
      </c>
      <c r="AV119" s="11" t="s">
        <v>87</v>
      </c>
      <c r="AW119" s="11" t="s">
        <v>40</v>
      </c>
      <c r="AX119" s="11" t="s">
        <v>85</v>
      </c>
      <c r="AY119" s="215" t="s">
        <v>187</v>
      </c>
    </row>
    <row r="120" spans="2:65" s="1" customFormat="1" ht="25.5" customHeight="1">
      <c r="B120" s="41"/>
      <c r="C120" s="192" t="s">
        <v>10</v>
      </c>
      <c r="D120" s="192" t="s">
        <v>189</v>
      </c>
      <c r="E120" s="193" t="s">
        <v>1601</v>
      </c>
      <c r="F120" s="194" t="s">
        <v>1602</v>
      </c>
      <c r="G120" s="195" t="s">
        <v>202</v>
      </c>
      <c r="H120" s="196">
        <v>13</v>
      </c>
      <c r="I120" s="197"/>
      <c r="J120" s="198">
        <f>ROUND(I120*H120,2)</f>
        <v>0</v>
      </c>
      <c r="K120" s="194" t="s">
        <v>193</v>
      </c>
      <c r="L120" s="61"/>
      <c r="M120" s="199" t="s">
        <v>21</v>
      </c>
      <c r="N120" s="200" t="s">
        <v>48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194</v>
      </c>
      <c r="AT120" s="24" t="s">
        <v>189</v>
      </c>
      <c r="AU120" s="24" t="s">
        <v>87</v>
      </c>
      <c r="AY120" s="24" t="s">
        <v>187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85</v>
      </c>
      <c r="BK120" s="203">
        <f>ROUND(I120*H120,2)</f>
        <v>0</v>
      </c>
      <c r="BL120" s="24" t="s">
        <v>194</v>
      </c>
      <c r="BM120" s="24" t="s">
        <v>1603</v>
      </c>
    </row>
    <row r="121" spans="2:65" s="11" customFormat="1" ht="13.5">
      <c r="B121" s="204"/>
      <c r="C121" s="205"/>
      <c r="D121" s="206" t="s">
        <v>223</v>
      </c>
      <c r="E121" s="207" t="s">
        <v>21</v>
      </c>
      <c r="F121" s="208" t="s">
        <v>244</v>
      </c>
      <c r="G121" s="205"/>
      <c r="H121" s="209">
        <v>13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223</v>
      </c>
      <c r="AU121" s="215" t="s">
        <v>87</v>
      </c>
      <c r="AV121" s="11" t="s">
        <v>87</v>
      </c>
      <c r="AW121" s="11" t="s">
        <v>40</v>
      </c>
      <c r="AX121" s="11" t="s">
        <v>85</v>
      </c>
      <c r="AY121" s="215" t="s">
        <v>187</v>
      </c>
    </row>
    <row r="122" spans="2:65" s="1" customFormat="1" ht="25.5" customHeight="1">
      <c r="B122" s="41"/>
      <c r="C122" s="192" t="s">
        <v>259</v>
      </c>
      <c r="D122" s="192" t="s">
        <v>189</v>
      </c>
      <c r="E122" s="193" t="s">
        <v>1604</v>
      </c>
      <c r="F122" s="194" t="s">
        <v>1602</v>
      </c>
      <c r="G122" s="195" t="s">
        <v>202</v>
      </c>
      <c r="H122" s="196">
        <v>13</v>
      </c>
      <c r="I122" s="197"/>
      <c r="J122" s="198">
        <f>ROUND(I122*H122,2)</f>
        <v>0</v>
      </c>
      <c r="K122" s="194" t="s">
        <v>193</v>
      </c>
      <c r="L122" s="61"/>
      <c r="M122" s="199" t="s">
        <v>21</v>
      </c>
      <c r="N122" s="200" t="s">
        <v>48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194</v>
      </c>
      <c r="AT122" s="24" t="s">
        <v>189</v>
      </c>
      <c r="AU122" s="24" t="s">
        <v>87</v>
      </c>
      <c r="AY122" s="24" t="s">
        <v>187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85</v>
      </c>
      <c r="BK122" s="203">
        <f>ROUND(I122*H122,2)</f>
        <v>0</v>
      </c>
      <c r="BL122" s="24" t="s">
        <v>194</v>
      </c>
      <c r="BM122" s="24" t="s">
        <v>1605</v>
      </c>
    </row>
    <row r="123" spans="2:65" s="11" customFormat="1" ht="13.5">
      <c r="B123" s="204"/>
      <c r="C123" s="205"/>
      <c r="D123" s="206" t="s">
        <v>223</v>
      </c>
      <c r="E123" s="207" t="s">
        <v>21</v>
      </c>
      <c r="F123" s="208" t="s">
        <v>244</v>
      </c>
      <c r="G123" s="205"/>
      <c r="H123" s="209">
        <v>13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223</v>
      </c>
      <c r="AU123" s="215" t="s">
        <v>87</v>
      </c>
      <c r="AV123" s="11" t="s">
        <v>87</v>
      </c>
      <c r="AW123" s="11" t="s">
        <v>40</v>
      </c>
      <c r="AX123" s="11" t="s">
        <v>85</v>
      </c>
      <c r="AY123" s="215" t="s">
        <v>187</v>
      </c>
    </row>
    <row r="124" spans="2:65" s="1" customFormat="1" ht="25.5" customHeight="1">
      <c r="B124" s="41"/>
      <c r="C124" s="192" t="s">
        <v>264</v>
      </c>
      <c r="D124" s="192" t="s">
        <v>189</v>
      </c>
      <c r="E124" s="193" t="s">
        <v>1606</v>
      </c>
      <c r="F124" s="194" t="s">
        <v>1607</v>
      </c>
      <c r="G124" s="195" t="s">
        <v>202</v>
      </c>
      <c r="H124" s="196">
        <v>6.2</v>
      </c>
      <c r="I124" s="197"/>
      <c r="J124" s="198">
        <f>ROUND(I124*H124,2)</f>
        <v>0</v>
      </c>
      <c r="K124" s="194" t="s">
        <v>193</v>
      </c>
      <c r="L124" s="61"/>
      <c r="M124" s="199" t="s">
        <v>21</v>
      </c>
      <c r="N124" s="200" t="s">
        <v>48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194</v>
      </c>
      <c r="AT124" s="24" t="s">
        <v>189</v>
      </c>
      <c r="AU124" s="24" t="s">
        <v>87</v>
      </c>
      <c r="AY124" s="24" t="s">
        <v>187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85</v>
      </c>
      <c r="BK124" s="203">
        <f>ROUND(I124*H124,2)</f>
        <v>0</v>
      </c>
      <c r="BL124" s="24" t="s">
        <v>194</v>
      </c>
      <c r="BM124" s="24" t="s">
        <v>1608</v>
      </c>
    </row>
    <row r="125" spans="2:65" s="12" customFormat="1" ht="13.5">
      <c r="B125" s="230"/>
      <c r="C125" s="231"/>
      <c r="D125" s="206" t="s">
        <v>223</v>
      </c>
      <c r="E125" s="232" t="s">
        <v>21</v>
      </c>
      <c r="F125" s="233" t="s">
        <v>1390</v>
      </c>
      <c r="G125" s="231"/>
      <c r="H125" s="232" t="s">
        <v>21</v>
      </c>
      <c r="I125" s="234"/>
      <c r="J125" s="231"/>
      <c r="K125" s="231"/>
      <c r="L125" s="235"/>
      <c r="M125" s="236"/>
      <c r="N125" s="237"/>
      <c r="O125" s="237"/>
      <c r="P125" s="237"/>
      <c r="Q125" s="237"/>
      <c r="R125" s="237"/>
      <c r="S125" s="237"/>
      <c r="T125" s="238"/>
      <c r="AT125" s="239" t="s">
        <v>223</v>
      </c>
      <c r="AU125" s="239" t="s">
        <v>87</v>
      </c>
      <c r="AV125" s="12" t="s">
        <v>85</v>
      </c>
      <c r="AW125" s="12" t="s">
        <v>40</v>
      </c>
      <c r="AX125" s="12" t="s">
        <v>77</v>
      </c>
      <c r="AY125" s="239" t="s">
        <v>187</v>
      </c>
    </row>
    <row r="126" spans="2:65" s="11" customFormat="1" ht="13.5">
      <c r="B126" s="204"/>
      <c r="C126" s="205"/>
      <c r="D126" s="206" t="s">
        <v>223</v>
      </c>
      <c r="E126" s="207" t="s">
        <v>21</v>
      </c>
      <c r="F126" s="208" t="s">
        <v>1609</v>
      </c>
      <c r="G126" s="205"/>
      <c r="H126" s="209">
        <v>6.2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223</v>
      </c>
      <c r="AU126" s="215" t="s">
        <v>87</v>
      </c>
      <c r="AV126" s="11" t="s">
        <v>87</v>
      </c>
      <c r="AW126" s="11" t="s">
        <v>40</v>
      </c>
      <c r="AX126" s="11" t="s">
        <v>85</v>
      </c>
      <c r="AY126" s="215" t="s">
        <v>187</v>
      </c>
    </row>
    <row r="127" spans="2:65" s="1" customFormat="1" ht="25.5" customHeight="1">
      <c r="B127" s="41"/>
      <c r="C127" s="192" t="s">
        <v>269</v>
      </c>
      <c r="D127" s="192" t="s">
        <v>189</v>
      </c>
      <c r="E127" s="193" t="s">
        <v>1610</v>
      </c>
      <c r="F127" s="194" t="s">
        <v>1611</v>
      </c>
      <c r="G127" s="195" t="s">
        <v>202</v>
      </c>
      <c r="H127" s="196">
        <v>13</v>
      </c>
      <c r="I127" s="197"/>
      <c r="J127" s="198">
        <f>ROUND(I127*H127,2)</f>
        <v>0</v>
      </c>
      <c r="K127" s="194" t="s">
        <v>193</v>
      </c>
      <c r="L127" s="61"/>
      <c r="M127" s="199" t="s">
        <v>21</v>
      </c>
      <c r="N127" s="200" t="s">
        <v>48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194</v>
      </c>
      <c r="AT127" s="24" t="s">
        <v>189</v>
      </c>
      <c r="AU127" s="24" t="s">
        <v>87</v>
      </c>
      <c r="AY127" s="24" t="s">
        <v>187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85</v>
      </c>
      <c r="BK127" s="203">
        <f>ROUND(I127*H127,2)</f>
        <v>0</v>
      </c>
      <c r="BL127" s="24" t="s">
        <v>194</v>
      </c>
      <c r="BM127" s="24" t="s">
        <v>1612</v>
      </c>
    </row>
    <row r="128" spans="2:65" s="12" customFormat="1" ht="13.5">
      <c r="B128" s="230"/>
      <c r="C128" s="231"/>
      <c r="D128" s="206" t="s">
        <v>223</v>
      </c>
      <c r="E128" s="232" t="s">
        <v>21</v>
      </c>
      <c r="F128" s="233" t="s">
        <v>1613</v>
      </c>
      <c r="G128" s="231"/>
      <c r="H128" s="232" t="s">
        <v>21</v>
      </c>
      <c r="I128" s="234"/>
      <c r="J128" s="231"/>
      <c r="K128" s="231"/>
      <c r="L128" s="235"/>
      <c r="M128" s="236"/>
      <c r="N128" s="237"/>
      <c r="O128" s="237"/>
      <c r="P128" s="237"/>
      <c r="Q128" s="237"/>
      <c r="R128" s="237"/>
      <c r="S128" s="237"/>
      <c r="T128" s="238"/>
      <c r="AT128" s="239" t="s">
        <v>223</v>
      </c>
      <c r="AU128" s="239" t="s">
        <v>87</v>
      </c>
      <c r="AV128" s="12" t="s">
        <v>85</v>
      </c>
      <c r="AW128" s="12" t="s">
        <v>40</v>
      </c>
      <c r="AX128" s="12" t="s">
        <v>77</v>
      </c>
      <c r="AY128" s="239" t="s">
        <v>187</v>
      </c>
    </row>
    <row r="129" spans="2:65" s="11" customFormat="1" ht="13.5">
      <c r="B129" s="204"/>
      <c r="C129" s="205"/>
      <c r="D129" s="206" t="s">
        <v>223</v>
      </c>
      <c r="E129" s="207" t="s">
        <v>21</v>
      </c>
      <c r="F129" s="208" t="s">
        <v>244</v>
      </c>
      <c r="G129" s="205"/>
      <c r="H129" s="209">
        <v>13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223</v>
      </c>
      <c r="AU129" s="215" t="s">
        <v>87</v>
      </c>
      <c r="AV129" s="11" t="s">
        <v>87</v>
      </c>
      <c r="AW129" s="11" t="s">
        <v>40</v>
      </c>
      <c r="AX129" s="11" t="s">
        <v>85</v>
      </c>
      <c r="AY129" s="215" t="s">
        <v>187</v>
      </c>
    </row>
    <row r="130" spans="2:65" s="1" customFormat="1" ht="25.5" customHeight="1">
      <c r="B130" s="41"/>
      <c r="C130" s="192" t="s">
        <v>274</v>
      </c>
      <c r="D130" s="192" t="s">
        <v>189</v>
      </c>
      <c r="E130" s="193" t="s">
        <v>1614</v>
      </c>
      <c r="F130" s="194" t="s">
        <v>1615</v>
      </c>
      <c r="G130" s="195" t="s">
        <v>202</v>
      </c>
      <c r="H130" s="196">
        <v>13</v>
      </c>
      <c r="I130" s="197"/>
      <c r="J130" s="198">
        <f>ROUND(I130*H130,2)</f>
        <v>0</v>
      </c>
      <c r="K130" s="194" t="s">
        <v>193</v>
      </c>
      <c r="L130" s="61"/>
      <c r="M130" s="199" t="s">
        <v>21</v>
      </c>
      <c r="N130" s="200" t="s">
        <v>48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194</v>
      </c>
      <c r="AT130" s="24" t="s">
        <v>189</v>
      </c>
      <c r="AU130" s="24" t="s">
        <v>87</v>
      </c>
      <c r="AY130" s="24" t="s">
        <v>187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85</v>
      </c>
      <c r="BK130" s="203">
        <f>ROUND(I130*H130,2)</f>
        <v>0</v>
      </c>
      <c r="BL130" s="24" t="s">
        <v>194</v>
      </c>
      <c r="BM130" s="24" t="s">
        <v>1616</v>
      </c>
    </row>
    <row r="131" spans="2:65" s="11" customFormat="1" ht="13.5">
      <c r="B131" s="204"/>
      <c r="C131" s="205"/>
      <c r="D131" s="206" t="s">
        <v>223</v>
      </c>
      <c r="E131" s="207" t="s">
        <v>21</v>
      </c>
      <c r="F131" s="208" t="s">
        <v>244</v>
      </c>
      <c r="G131" s="205"/>
      <c r="H131" s="209">
        <v>13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223</v>
      </c>
      <c r="AU131" s="215" t="s">
        <v>87</v>
      </c>
      <c r="AV131" s="11" t="s">
        <v>87</v>
      </c>
      <c r="AW131" s="11" t="s">
        <v>40</v>
      </c>
      <c r="AX131" s="11" t="s">
        <v>85</v>
      </c>
      <c r="AY131" s="215" t="s">
        <v>187</v>
      </c>
    </row>
    <row r="132" spans="2:65" s="1" customFormat="1" ht="16.5" customHeight="1">
      <c r="B132" s="41"/>
      <c r="C132" s="192" t="s">
        <v>279</v>
      </c>
      <c r="D132" s="192" t="s">
        <v>189</v>
      </c>
      <c r="E132" s="193" t="s">
        <v>1617</v>
      </c>
      <c r="F132" s="194" t="s">
        <v>1618</v>
      </c>
      <c r="G132" s="195" t="s">
        <v>293</v>
      </c>
      <c r="H132" s="196">
        <v>7</v>
      </c>
      <c r="I132" s="197"/>
      <c r="J132" s="198">
        <f>ROUND(I132*H132,2)</f>
        <v>0</v>
      </c>
      <c r="K132" s="194" t="s">
        <v>193</v>
      </c>
      <c r="L132" s="61"/>
      <c r="M132" s="199" t="s">
        <v>21</v>
      </c>
      <c r="N132" s="200" t="s">
        <v>48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194</v>
      </c>
      <c r="AT132" s="24" t="s">
        <v>189</v>
      </c>
      <c r="AU132" s="24" t="s">
        <v>87</v>
      </c>
      <c r="AY132" s="24" t="s">
        <v>187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85</v>
      </c>
      <c r="BK132" s="203">
        <f>ROUND(I132*H132,2)</f>
        <v>0</v>
      </c>
      <c r="BL132" s="24" t="s">
        <v>194</v>
      </c>
      <c r="BM132" s="24" t="s">
        <v>1619</v>
      </c>
    </row>
    <row r="133" spans="2:65" s="11" customFormat="1" ht="13.5">
      <c r="B133" s="204"/>
      <c r="C133" s="205"/>
      <c r="D133" s="206" t="s">
        <v>223</v>
      </c>
      <c r="E133" s="207" t="s">
        <v>21</v>
      </c>
      <c r="F133" s="208" t="s">
        <v>1620</v>
      </c>
      <c r="G133" s="205"/>
      <c r="H133" s="209">
        <v>7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223</v>
      </c>
      <c r="AU133" s="215" t="s">
        <v>87</v>
      </c>
      <c r="AV133" s="11" t="s">
        <v>87</v>
      </c>
      <c r="AW133" s="11" t="s">
        <v>40</v>
      </c>
      <c r="AX133" s="11" t="s">
        <v>85</v>
      </c>
      <c r="AY133" s="215" t="s">
        <v>187</v>
      </c>
    </row>
    <row r="134" spans="2:65" s="10" customFormat="1" ht="29.85" customHeight="1">
      <c r="B134" s="176"/>
      <c r="C134" s="177"/>
      <c r="D134" s="178" t="s">
        <v>76</v>
      </c>
      <c r="E134" s="190" t="s">
        <v>225</v>
      </c>
      <c r="F134" s="190" t="s">
        <v>258</v>
      </c>
      <c r="G134" s="177"/>
      <c r="H134" s="177"/>
      <c r="I134" s="180"/>
      <c r="J134" s="191">
        <f>BK134</f>
        <v>0</v>
      </c>
      <c r="K134" s="177"/>
      <c r="L134" s="182"/>
      <c r="M134" s="183"/>
      <c r="N134" s="184"/>
      <c r="O134" s="184"/>
      <c r="P134" s="185">
        <f>SUM(P135:P143)</f>
        <v>0</v>
      </c>
      <c r="Q134" s="184"/>
      <c r="R134" s="185">
        <f>SUM(R135:R143)</f>
        <v>0</v>
      </c>
      <c r="S134" s="184"/>
      <c r="T134" s="186">
        <f>SUM(T135:T143)</f>
        <v>0</v>
      </c>
      <c r="AR134" s="187" t="s">
        <v>85</v>
      </c>
      <c r="AT134" s="188" t="s">
        <v>76</v>
      </c>
      <c r="AU134" s="188" t="s">
        <v>85</v>
      </c>
      <c r="AY134" s="187" t="s">
        <v>187</v>
      </c>
      <c r="BK134" s="189">
        <f>SUM(BK135:BK143)</f>
        <v>0</v>
      </c>
    </row>
    <row r="135" spans="2:65" s="1" customFormat="1" ht="16.5" customHeight="1">
      <c r="B135" s="41"/>
      <c r="C135" s="192" t="s">
        <v>9</v>
      </c>
      <c r="D135" s="192" t="s">
        <v>189</v>
      </c>
      <c r="E135" s="193" t="s">
        <v>481</v>
      </c>
      <c r="F135" s="194" t="s">
        <v>1621</v>
      </c>
      <c r="G135" s="195" t="s">
        <v>293</v>
      </c>
      <c r="H135" s="196">
        <v>7</v>
      </c>
      <c r="I135" s="197"/>
      <c r="J135" s="198">
        <f>ROUND(I135*H135,2)</f>
        <v>0</v>
      </c>
      <c r="K135" s="194" t="s">
        <v>193</v>
      </c>
      <c r="L135" s="61"/>
      <c r="M135" s="199" t="s">
        <v>21</v>
      </c>
      <c r="N135" s="200" t="s">
        <v>48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194</v>
      </c>
      <c r="AT135" s="24" t="s">
        <v>189</v>
      </c>
      <c r="AU135" s="24" t="s">
        <v>87</v>
      </c>
      <c r="AY135" s="24" t="s">
        <v>187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85</v>
      </c>
      <c r="BK135" s="203">
        <f>ROUND(I135*H135,2)</f>
        <v>0</v>
      </c>
      <c r="BL135" s="24" t="s">
        <v>194</v>
      </c>
      <c r="BM135" s="24" t="s">
        <v>1622</v>
      </c>
    </row>
    <row r="136" spans="2:65" s="11" customFormat="1" ht="13.5">
      <c r="B136" s="204"/>
      <c r="C136" s="205"/>
      <c r="D136" s="206" t="s">
        <v>223</v>
      </c>
      <c r="E136" s="207" t="s">
        <v>21</v>
      </c>
      <c r="F136" s="208" t="s">
        <v>1623</v>
      </c>
      <c r="G136" s="205"/>
      <c r="H136" s="209">
        <v>7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223</v>
      </c>
      <c r="AU136" s="215" t="s">
        <v>87</v>
      </c>
      <c r="AV136" s="11" t="s">
        <v>87</v>
      </c>
      <c r="AW136" s="11" t="s">
        <v>40</v>
      </c>
      <c r="AX136" s="11" t="s">
        <v>85</v>
      </c>
      <c r="AY136" s="215" t="s">
        <v>187</v>
      </c>
    </row>
    <row r="137" spans="2:65" s="1" customFormat="1" ht="16.5" customHeight="1">
      <c r="B137" s="41"/>
      <c r="C137" s="192" t="s">
        <v>286</v>
      </c>
      <c r="D137" s="192" t="s">
        <v>189</v>
      </c>
      <c r="E137" s="193" t="s">
        <v>1624</v>
      </c>
      <c r="F137" s="194" t="s">
        <v>1625</v>
      </c>
      <c r="G137" s="195" t="s">
        <v>304</v>
      </c>
      <c r="H137" s="196">
        <v>10.645</v>
      </c>
      <c r="I137" s="197"/>
      <c r="J137" s="198">
        <f>ROUND(I137*H137,2)</f>
        <v>0</v>
      </c>
      <c r="K137" s="194" t="s">
        <v>193</v>
      </c>
      <c r="L137" s="61"/>
      <c r="M137" s="199" t="s">
        <v>21</v>
      </c>
      <c r="N137" s="200" t="s">
        <v>48</v>
      </c>
      <c r="O137" s="4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194</v>
      </c>
      <c r="AT137" s="24" t="s">
        <v>189</v>
      </c>
      <c r="AU137" s="24" t="s">
        <v>87</v>
      </c>
      <c r="AY137" s="24" t="s">
        <v>187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85</v>
      </c>
      <c r="BK137" s="203">
        <f>ROUND(I137*H137,2)</f>
        <v>0</v>
      </c>
      <c r="BL137" s="24" t="s">
        <v>194</v>
      </c>
      <c r="BM137" s="24" t="s">
        <v>1626</v>
      </c>
    </row>
    <row r="138" spans="2:65" s="11" customFormat="1" ht="13.5">
      <c r="B138" s="204"/>
      <c r="C138" s="205"/>
      <c r="D138" s="206" t="s">
        <v>223</v>
      </c>
      <c r="E138" s="207" t="s">
        <v>21</v>
      </c>
      <c r="F138" s="208" t="s">
        <v>1627</v>
      </c>
      <c r="G138" s="205"/>
      <c r="H138" s="209">
        <v>6.2050000000000001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223</v>
      </c>
      <c r="AU138" s="215" t="s">
        <v>87</v>
      </c>
      <c r="AV138" s="11" t="s">
        <v>87</v>
      </c>
      <c r="AW138" s="11" t="s">
        <v>40</v>
      </c>
      <c r="AX138" s="11" t="s">
        <v>77</v>
      </c>
      <c r="AY138" s="215" t="s">
        <v>187</v>
      </c>
    </row>
    <row r="139" spans="2:65" s="11" customFormat="1" ht="13.5">
      <c r="B139" s="204"/>
      <c r="C139" s="205"/>
      <c r="D139" s="206" t="s">
        <v>223</v>
      </c>
      <c r="E139" s="207" t="s">
        <v>21</v>
      </c>
      <c r="F139" s="208" t="s">
        <v>1628</v>
      </c>
      <c r="G139" s="205"/>
      <c r="H139" s="209">
        <v>1.784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223</v>
      </c>
      <c r="AU139" s="215" t="s">
        <v>87</v>
      </c>
      <c r="AV139" s="11" t="s">
        <v>87</v>
      </c>
      <c r="AW139" s="11" t="s">
        <v>40</v>
      </c>
      <c r="AX139" s="11" t="s">
        <v>77</v>
      </c>
      <c r="AY139" s="215" t="s">
        <v>187</v>
      </c>
    </row>
    <row r="140" spans="2:65" s="11" customFormat="1" ht="13.5">
      <c r="B140" s="204"/>
      <c r="C140" s="205"/>
      <c r="D140" s="206" t="s">
        <v>223</v>
      </c>
      <c r="E140" s="207" t="s">
        <v>21</v>
      </c>
      <c r="F140" s="208" t="s">
        <v>1629</v>
      </c>
      <c r="G140" s="205"/>
      <c r="H140" s="209">
        <v>2.6560000000000001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223</v>
      </c>
      <c r="AU140" s="215" t="s">
        <v>87</v>
      </c>
      <c r="AV140" s="11" t="s">
        <v>87</v>
      </c>
      <c r="AW140" s="11" t="s">
        <v>40</v>
      </c>
      <c r="AX140" s="11" t="s">
        <v>77</v>
      </c>
      <c r="AY140" s="215" t="s">
        <v>187</v>
      </c>
    </row>
    <row r="141" spans="2:65" s="14" customFormat="1" ht="13.5">
      <c r="B141" s="251"/>
      <c r="C141" s="252"/>
      <c r="D141" s="206" t="s">
        <v>223</v>
      </c>
      <c r="E141" s="253" t="s">
        <v>21</v>
      </c>
      <c r="F141" s="254" t="s">
        <v>1374</v>
      </c>
      <c r="G141" s="252"/>
      <c r="H141" s="255">
        <v>10.645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AT141" s="261" t="s">
        <v>223</v>
      </c>
      <c r="AU141" s="261" t="s">
        <v>87</v>
      </c>
      <c r="AV141" s="14" t="s">
        <v>194</v>
      </c>
      <c r="AW141" s="14" t="s">
        <v>40</v>
      </c>
      <c r="AX141" s="14" t="s">
        <v>85</v>
      </c>
      <c r="AY141" s="261" t="s">
        <v>187</v>
      </c>
    </row>
    <row r="142" spans="2:65" s="1" customFormat="1" ht="16.5" customHeight="1">
      <c r="B142" s="41"/>
      <c r="C142" s="192" t="s">
        <v>290</v>
      </c>
      <c r="D142" s="192" t="s">
        <v>189</v>
      </c>
      <c r="E142" s="193" t="s">
        <v>1630</v>
      </c>
      <c r="F142" s="194" t="s">
        <v>1631</v>
      </c>
      <c r="G142" s="195" t="s">
        <v>304</v>
      </c>
      <c r="H142" s="196">
        <v>95.805000000000007</v>
      </c>
      <c r="I142" s="197"/>
      <c r="J142" s="198">
        <f>ROUND(I142*H142,2)</f>
        <v>0</v>
      </c>
      <c r="K142" s="194" t="s">
        <v>193</v>
      </c>
      <c r="L142" s="61"/>
      <c r="M142" s="199" t="s">
        <v>21</v>
      </c>
      <c r="N142" s="200" t="s">
        <v>48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194</v>
      </c>
      <c r="AT142" s="24" t="s">
        <v>189</v>
      </c>
      <c r="AU142" s="24" t="s">
        <v>87</v>
      </c>
      <c r="AY142" s="24" t="s">
        <v>187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85</v>
      </c>
      <c r="BK142" s="203">
        <f>ROUND(I142*H142,2)</f>
        <v>0</v>
      </c>
      <c r="BL142" s="24" t="s">
        <v>194</v>
      </c>
      <c r="BM142" s="24" t="s">
        <v>1632</v>
      </c>
    </row>
    <row r="143" spans="2:65" s="11" customFormat="1" ht="13.5">
      <c r="B143" s="204"/>
      <c r="C143" s="205"/>
      <c r="D143" s="206" t="s">
        <v>223</v>
      </c>
      <c r="E143" s="207" t="s">
        <v>21</v>
      </c>
      <c r="F143" s="208" t="s">
        <v>1633</v>
      </c>
      <c r="G143" s="205"/>
      <c r="H143" s="209">
        <v>95.805000000000007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223</v>
      </c>
      <c r="AU143" s="215" t="s">
        <v>87</v>
      </c>
      <c r="AV143" s="11" t="s">
        <v>87</v>
      </c>
      <c r="AW143" s="11" t="s">
        <v>40</v>
      </c>
      <c r="AX143" s="11" t="s">
        <v>85</v>
      </c>
      <c r="AY143" s="215" t="s">
        <v>187</v>
      </c>
    </row>
    <row r="144" spans="2:65" s="10" customFormat="1" ht="29.85" customHeight="1">
      <c r="B144" s="176"/>
      <c r="C144" s="177"/>
      <c r="D144" s="178" t="s">
        <v>76</v>
      </c>
      <c r="E144" s="190" t="s">
        <v>299</v>
      </c>
      <c r="F144" s="190" t="s">
        <v>300</v>
      </c>
      <c r="G144" s="177"/>
      <c r="H144" s="177"/>
      <c r="I144" s="180"/>
      <c r="J144" s="191">
        <f>BK144</f>
        <v>0</v>
      </c>
      <c r="K144" s="177"/>
      <c r="L144" s="182"/>
      <c r="M144" s="183"/>
      <c r="N144" s="184"/>
      <c r="O144" s="184"/>
      <c r="P144" s="185">
        <f>SUM(P145:P147)</f>
        <v>0</v>
      </c>
      <c r="Q144" s="184"/>
      <c r="R144" s="185">
        <f>SUM(R145:R147)</f>
        <v>0</v>
      </c>
      <c r="S144" s="184"/>
      <c r="T144" s="186">
        <f>SUM(T145:T147)</f>
        <v>0</v>
      </c>
      <c r="AR144" s="187" t="s">
        <v>85</v>
      </c>
      <c r="AT144" s="188" t="s">
        <v>76</v>
      </c>
      <c r="AU144" s="188" t="s">
        <v>85</v>
      </c>
      <c r="AY144" s="187" t="s">
        <v>187</v>
      </c>
      <c r="BK144" s="189">
        <f>SUM(BK145:BK147)</f>
        <v>0</v>
      </c>
    </row>
    <row r="145" spans="2:65" s="1" customFormat="1" ht="16.5" customHeight="1">
      <c r="B145" s="41"/>
      <c r="C145" s="192" t="s">
        <v>363</v>
      </c>
      <c r="D145" s="192" t="s">
        <v>189</v>
      </c>
      <c r="E145" s="193" t="s">
        <v>328</v>
      </c>
      <c r="F145" s="194" t="s">
        <v>329</v>
      </c>
      <c r="G145" s="195" t="s">
        <v>304</v>
      </c>
      <c r="H145" s="196">
        <v>10.645</v>
      </c>
      <c r="I145" s="197"/>
      <c r="J145" s="198">
        <f>ROUND(I145*H145,2)</f>
        <v>0</v>
      </c>
      <c r="K145" s="194" t="s">
        <v>193</v>
      </c>
      <c r="L145" s="61"/>
      <c r="M145" s="199" t="s">
        <v>21</v>
      </c>
      <c r="N145" s="200" t="s">
        <v>48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194</v>
      </c>
      <c r="AT145" s="24" t="s">
        <v>189</v>
      </c>
      <c r="AU145" s="24" t="s">
        <v>87</v>
      </c>
      <c r="AY145" s="24" t="s">
        <v>187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85</v>
      </c>
      <c r="BK145" s="203">
        <f>ROUND(I145*H145,2)</f>
        <v>0</v>
      </c>
      <c r="BL145" s="24" t="s">
        <v>194</v>
      </c>
      <c r="BM145" s="24" t="s">
        <v>1634</v>
      </c>
    </row>
    <row r="146" spans="2:65" s="1" customFormat="1" ht="25.5" customHeight="1">
      <c r="B146" s="41"/>
      <c r="C146" s="192" t="s">
        <v>371</v>
      </c>
      <c r="D146" s="192" t="s">
        <v>189</v>
      </c>
      <c r="E146" s="193" t="s">
        <v>942</v>
      </c>
      <c r="F146" s="194" t="s">
        <v>1635</v>
      </c>
      <c r="G146" s="195" t="s">
        <v>304</v>
      </c>
      <c r="H146" s="196">
        <v>308.70499999999998</v>
      </c>
      <c r="I146" s="197"/>
      <c r="J146" s="198">
        <f>ROUND(I146*H146,2)</f>
        <v>0</v>
      </c>
      <c r="K146" s="194" t="s">
        <v>193</v>
      </c>
      <c r="L146" s="61"/>
      <c r="M146" s="199" t="s">
        <v>21</v>
      </c>
      <c r="N146" s="200" t="s">
        <v>48</v>
      </c>
      <c r="O146" s="4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194</v>
      </c>
      <c r="AT146" s="24" t="s">
        <v>189</v>
      </c>
      <c r="AU146" s="24" t="s">
        <v>87</v>
      </c>
      <c r="AY146" s="24" t="s">
        <v>187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85</v>
      </c>
      <c r="BK146" s="203">
        <f>ROUND(I146*H146,2)</f>
        <v>0</v>
      </c>
      <c r="BL146" s="24" t="s">
        <v>194</v>
      </c>
      <c r="BM146" s="24" t="s">
        <v>1636</v>
      </c>
    </row>
    <row r="147" spans="2:65" s="11" customFormat="1" ht="13.5">
      <c r="B147" s="204"/>
      <c r="C147" s="205"/>
      <c r="D147" s="206" t="s">
        <v>223</v>
      </c>
      <c r="E147" s="207" t="s">
        <v>21</v>
      </c>
      <c r="F147" s="208" t="s">
        <v>1637</v>
      </c>
      <c r="G147" s="205"/>
      <c r="H147" s="209">
        <v>308.70499999999998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223</v>
      </c>
      <c r="AU147" s="215" t="s">
        <v>87</v>
      </c>
      <c r="AV147" s="11" t="s">
        <v>87</v>
      </c>
      <c r="AW147" s="11" t="s">
        <v>40</v>
      </c>
      <c r="AX147" s="11" t="s">
        <v>85</v>
      </c>
      <c r="AY147" s="215" t="s">
        <v>187</v>
      </c>
    </row>
    <row r="148" spans="2:65" s="10" customFormat="1" ht="37.35" customHeight="1">
      <c r="B148" s="176"/>
      <c r="C148" s="177"/>
      <c r="D148" s="178" t="s">
        <v>76</v>
      </c>
      <c r="E148" s="179" t="s">
        <v>1004</v>
      </c>
      <c r="F148" s="179" t="s">
        <v>1004</v>
      </c>
      <c r="G148" s="177"/>
      <c r="H148" s="177"/>
      <c r="I148" s="180"/>
      <c r="J148" s="181">
        <f>BK148</f>
        <v>0</v>
      </c>
      <c r="K148" s="177"/>
      <c r="L148" s="182"/>
      <c r="M148" s="183"/>
      <c r="N148" s="184"/>
      <c r="O148" s="184"/>
      <c r="P148" s="185">
        <f>P149</f>
        <v>0</v>
      </c>
      <c r="Q148" s="184"/>
      <c r="R148" s="185">
        <f>R149</f>
        <v>0</v>
      </c>
      <c r="S148" s="184"/>
      <c r="T148" s="186">
        <f>T149</f>
        <v>0</v>
      </c>
      <c r="AR148" s="187" t="s">
        <v>194</v>
      </c>
      <c r="AT148" s="188" t="s">
        <v>76</v>
      </c>
      <c r="AU148" s="188" t="s">
        <v>77</v>
      </c>
      <c r="AY148" s="187" t="s">
        <v>187</v>
      </c>
      <c r="BK148" s="189">
        <f>BK149</f>
        <v>0</v>
      </c>
    </row>
    <row r="149" spans="2:65" s="10" customFormat="1" ht="19.899999999999999" customHeight="1">
      <c r="B149" s="176"/>
      <c r="C149" s="177"/>
      <c r="D149" s="178" t="s">
        <v>76</v>
      </c>
      <c r="E149" s="190" t="s">
        <v>1540</v>
      </c>
      <c r="F149" s="190" t="s">
        <v>1005</v>
      </c>
      <c r="G149" s="177"/>
      <c r="H149" s="177"/>
      <c r="I149" s="180"/>
      <c r="J149" s="191">
        <f>BK149</f>
        <v>0</v>
      </c>
      <c r="K149" s="177"/>
      <c r="L149" s="182"/>
      <c r="M149" s="183"/>
      <c r="N149" s="184"/>
      <c r="O149" s="184"/>
      <c r="P149" s="185">
        <f>SUM(P150:P158)</f>
        <v>0</v>
      </c>
      <c r="Q149" s="184"/>
      <c r="R149" s="185">
        <f>SUM(R150:R158)</f>
        <v>0</v>
      </c>
      <c r="S149" s="184"/>
      <c r="T149" s="186">
        <f>SUM(T150:T158)</f>
        <v>0</v>
      </c>
      <c r="AR149" s="187" t="s">
        <v>194</v>
      </c>
      <c r="AT149" s="188" t="s">
        <v>76</v>
      </c>
      <c r="AU149" s="188" t="s">
        <v>85</v>
      </c>
      <c r="AY149" s="187" t="s">
        <v>187</v>
      </c>
      <c r="BK149" s="189">
        <f>SUM(BK150:BK158)</f>
        <v>0</v>
      </c>
    </row>
    <row r="150" spans="2:65" s="1" customFormat="1" ht="16.5" customHeight="1">
      <c r="B150" s="41"/>
      <c r="C150" s="192" t="s">
        <v>317</v>
      </c>
      <c r="D150" s="192" t="s">
        <v>189</v>
      </c>
      <c r="E150" s="193" t="s">
        <v>1638</v>
      </c>
      <c r="F150" s="194" t="s">
        <v>1639</v>
      </c>
      <c r="G150" s="195" t="s">
        <v>304</v>
      </c>
      <c r="H150" s="196">
        <v>2.6560000000000001</v>
      </c>
      <c r="I150" s="197"/>
      <c r="J150" s="198">
        <f>ROUND(I150*H150,2)</f>
        <v>0</v>
      </c>
      <c r="K150" s="194" t="s">
        <v>193</v>
      </c>
      <c r="L150" s="61"/>
      <c r="M150" s="199" t="s">
        <v>21</v>
      </c>
      <c r="N150" s="200" t="s">
        <v>48</v>
      </c>
      <c r="O150" s="4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256</v>
      </c>
      <c r="AT150" s="24" t="s">
        <v>189</v>
      </c>
      <c r="AU150" s="24" t="s">
        <v>87</v>
      </c>
      <c r="AY150" s="24" t="s">
        <v>187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85</v>
      </c>
      <c r="BK150" s="203">
        <f>ROUND(I150*H150,2)</f>
        <v>0</v>
      </c>
      <c r="BL150" s="24" t="s">
        <v>256</v>
      </c>
      <c r="BM150" s="24" t="s">
        <v>1640</v>
      </c>
    </row>
    <row r="151" spans="2:65" s="11" customFormat="1" ht="13.5">
      <c r="B151" s="204"/>
      <c r="C151" s="205"/>
      <c r="D151" s="206" t="s">
        <v>223</v>
      </c>
      <c r="E151" s="207" t="s">
        <v>21</v>
      </c>
      <c r="F151" s="208" t="s">
        <v>1629</v>
      </c>
      <c r="G151" s="205"/>
      <c r="H151" s="209">
        <v>2.6560000000000001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223</v>
      </c>
      <c r="AU151" s="215" t="s">
        <v>87</v>
      </c>
      <c r="AV151" s="11" t="s">
        <v>87</v>
      </c>
      <c r="AW151" s="11" t="s">
        <v>40</v>
      </c>
      <c r="AX151" s="11" t="s">
        <v>85</v>
      </c>
      <c r="AY151" s="215" t="s">
        <v>187</v>
      </c>
    </row>
    <row r="152" spans="2:65" s="1" customFormat="1" ht="25.5" customHeight="1">
      <c r="B152" s="41"/>
      <c r="C152" s="192" t="s">
        <v>322</v>
      </c>
      <c r="D152" s="192" t="s">
        <v>189</v>
      </c>
      <c r="E152" s="193" t="s">
        <v>1641</v>
      </c>
      <c r="F152" s="194" t="s">
        <v>1642</v>
      </c>
      <c r="G152" s="195" t="s">
        <v>304</v>
      </c>
      <c r="H152" s="196">
        <v>6.2050000000000001</v>
      </c>
      <c r="I152" s="197"/>
      <c r="J152" s="198">
        <f>ROUND(I152*H152,2)</f>
        <v>0</v>
      </c>
      <c r="K152" s="194" t="s">
        <v>193</v>
      </c>
      <c r="L152" s="61"/>
      <c r="M152" s="199" t="s">
        <v>21</v>
      </c>
      <c r="N152" s="200" t="s">
        <v>48</v>
      </c>
      <c r="O152" s="4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256</v>
      </c>
      <c r="AT152" s="24" t="s">
        <v>189</v>
      </c>
      <c r="AU152" s="24" t="s">
        <v>87</v>
      </c>
      <c r="AY152" s="24" t="s">
        <v>187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85</v>
      </c>
      <c r="BK152" s="203">
        <f>ROUND(I152*H152,2)</f>
        <v>0</v>
      </c>
      <c r="BL152" s="24" t="s">
        <v>256</v>
      </c>
      <c r="BM152" s="24" t="s">
        <v>1643</v>
      </c>
    </row>
    <row r="153" spans="2:65" s="11" customFormat="1" ht="13.5">
      <c r="B153" s="204"/>
      <c r="C153" s="205"/>
      <c r="D153" s="206" t="s">
        <v>223</v>
      </c>
      <c r="E153" s="207" t="s">
        <v>21</v>
      </c>
      <c r="F153" s="208" t="s">
        <v>1627</v>
      </c>
      <c r="G153" s="205"/>
      <c r="H153" s="209">
        <v>6.2050000000000001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223</v>
      </c>
      <c r="AU153" s="215" t="s">
        <v>87</v>
      </c>
      <c r="AV153" s="11" t="s">
        <v>87</v>
      </c>
      <c r="AW153" s="11" t="s">
        <v>40</v>
      </c>
      <c r="AX153" s="11" t="s">
        <v>77</v>
      </c>
      <c r="AY153" s="215" t="s">
        <v>187</v>
      </c>
    </row>
    <row r="154" spans="2:65" s="14" customFormat="1" ht="13.5">
      <c r="B154" s="251"/>
      <c r="C154" s="252"/>
      <c r="D154" s="206" t="s">
        <v>223</v>
      </c>
      <c r="E154" s="253" t="s">
        <v>21</v>
      </c>
      <c r="F154" s="254" t="s">
        <v>1374</v>
      </c>
      <c r="G154" s="252"/>
      <c r="H154" s="255">
        <v>6.2050000000000001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AT154" s="261" t="s">
        <v>223</v>
      </c>
      <c r="AU154" s="261" t="s">
        <v>87</v>
      </c>
      <c r="AV154" s="14" t="s">
        <v>194</v>
      </c>
      <c r="AW154" s="14" t="s">
        <v>40</v>
      </c>
      <c r="AX154" s="14" t="s">
        <v>85</v>
      </c>
      <c r="AY154" s="261" t="s">
        <v>187</v>
      </c>
    </row>
    <row r="155" spans="2:65" s="1" customFormat="1" ht="25.5" customHeight="1">
      <c r="B155" s="41"/>
      <c r="C155" s="192" t="s">
        <v>327</v>
      </c>
      <c r="D155" s="192" t="s">
        <v>189</v>
      </c>
      <c r="E155" s="193" t="s">
        <v>354</v>
      </c>
      <c r="F155" s="194" t="s">
        <v>1644</v>
      </c>
      <c r="G155" s="195" t="s">
        <v>304</v>
      </c>
      <c r="H155" s="196">
        <v>1.784</v>
      </c>
      <c r="I155" s="197"/>
      <c r="J155" s="198">
        <f>ROUND(I155*H155,2)</f>
        <v>0</v>
      </c>
      <c r="K155" s="194" t="s">
        <v>193</v>
      </c>
      <c r="L155" s="61"/>
      <c r="M155" s="199" t="s">
        <v>21</v>
      </c>
      <c r="N155" s="200" t="s">
        <v>48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256</v>
      </c>
      <c r="AT155" s="24" t="s">
        <v>189</v>
      </c>
      <c r="AU155" s="24" t="s">
        <v>87</v>
      </c>
      <c r="AY155" s="24" t="s">
        <v>187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85</v>
      </c>
      <c r="BK155" s="203">
        <f>ROUND(I155*H155,2)</f>
        <v>0</v>
      </c>
      <c r="BL155" s="24" t="s">
        <v>256</v>
      </c>
      <c r="BM155" s="24" t="s">
        <v>1645</v>
      </c>
    </row>
    <row r="156" spans="2:65" s="11" customFormat="1" ht="13.5">
      <c r="B156" s="204"/>
      <c r="C156" s="205"/>
      <c r="D156" s="206" t="s">
        <v>223</v>
      </c>
      <c r="E156" s="207" t="s">
        <v>21</v>
      </c>
      <c r="F156" s="208" t="s">
        <v>1628</v>
      </c>
      <c r="G156" s="205"/>
      <c r="H156" s="209">
        <v>1.784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223</v>
      </c>
      <c r="AU156" s="215" t="s">
        <v>87</v>
      </c>
      <c r="AV156" s="11" t="s">
        <v>87</v>
      </c>
      <c r="AW156" s="11" t="s">
        <v>40</v>
      </c>
      <c r="AX156" s="11" t="s">
        <v>85</v>
      </c>
      <c r="AY156" s="215" t="s">
        <v>187</v>
      </c>
    </row>
    <row r="157" spans="2:65" s="1" customFormat="1" ht="16.5" customHeight="1">
      <c r="B157" s="41"/>
      <c r="C157" s="192" t="s">
        <v>331</v>
      </c>
      <c r="D157" s="192" t="s">
        <v>189</v>
      </c>
      <c r="E157" s="193" t="s">
        <v>1007</v>
      </c>
      <c r="F157" s="194" t="s">
        <v>1646</v>
      </c>
      <c r="G157" s="195" t="s">
        <v>192</v>
      </c>
      <c r="H157" s="196">
        <v>3</v>
      </c>
      <c r="I157" s="197"/>
      <c r="J157" s="198">
        <f>ROUND(I157*H157,2)</f>
        <v>0</v>
      </c>
      <c r="K157" s="194" t="s">
        <v>193</v>
      </c>
      <c r="L157" s="61"/>
      <c r="M157" s="199" t="s">
        <v>21</v>
      </c>
      <c r="N157" s="200" t="s">
        <v>48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1009</v>
      </c>
      <c r="AT157" s="24" t="s">
        <v>189</v>
      </c>
      <c r="AU157" s="24" t="s">
        <v>87</v>
      </c>
      <c r="AY157" s="24" t="s">
        <v>187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85</v>
      </c>
      <c r="BK157" s="203">
        <f>ROUND(I157*H157,2)</f>
        <v>0</v>
      </c>
      <c r="BL157" s="24" t="s">
        <v>1009</v>
      </c>
      <c r="BM157" s="24" t="s">
        <v>1647</v>
      </c>
    </row>
    <row r="158" spans="2:65" s="1" customFormat="1" ht="16.5" customHeight="1">
      <c r="B158" s="41"/>
      <c r="C158" s="192" t="s">
        <v>336</v>
      </c>
      <c r="D158" s="192" t="s">
        <v>189</v>
      </c>
      <c r="E158" s="193" t="s">
        <v>1012</v>
      </c>
      <c r="F158" s="194" t="s">
        <v>1013</v>
      </c>
      <c r="G158" s="195" t="s">
        <v>1014</v>
      </c>
      <c r="H158" s="196">
        <v>1</v>
      </c>
      <c r="I158" s="197"/>
      <c r="J158" s="198">
        <f>ROUND(I158*H158,2)</f>
        <v>0</v>
      </c>
      <c r="K158" s="194" t="s">
        <v>193</v>
      </c>
      <c r="L158" s="61"/>
      <c r="M158" s="199" t="s">
        <v>21</v>
      </c>
      <c r="N158" s="216" t="s">
        <v>48</v>
      </c>
      <c r="O158" s="217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AR158" s="24" t="s">
        <v>1009</v>
      </c>
      <c r="AT158" s="24" t="s">
        <v>189</v>
      </c>
      <c r="AU158" s="24" t="s">
        <v>87</v>
      </c>
      <c r="AY158" s="24" t="s">
        <v>187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85</v>
      </c>
      <c r="BK158" s="203">
        <f>ROUND(I158*H158,2)</f>
        <v>0</v>
      </c>
      <c r="BL158" s="24" t="s">
        <v>1009</v>
      </c>
      <c r="BM158" s="24" t="s">
        <v>1648</v>
      </c>
    </row>
    <row r="159" spans="2:65" s="1" customFormat="1" ht="6.95" customHeight="1">
      <c r="B159" s="56"/>
      <c r="C159" s="57"/>
      <c r="D159" s="57"/>
      <c r="E159" s="57"/>
      <c r="F159" s="57"/>
      <c r="G159" s="57"/>
      <c r="H159" s="57"/>
      <c r="I159" s="139"/>
      <c r="J159" s="57"/>
      <c r="K159" s="57"/>
      <c r="L159" s="61"/>
    </row>
  </sheetData>
  <sheetProtection algorithmName="SHA-512" hashValue="OdjGhEB4qUT8EqzzGiYtkEQ2TZeH+08JQH4i7DVJV240eALRyTLG9lKVNXJbLDzosz//U+FdpVV7G1Dadbmnqw==" saltValue="Gn2SxVO8mePiVBYMttQWispeZL8EoBIamHUgTZrXnRZMf5nrfTK+YkKq21QtPAKKnGEIrzqEGXJux12MqhpDmQ==" spinCount="100000" sheet="1" objects="1" scenarios="1" formatColumns="0" formatRows="0" autoFilter="0"/>
  <autoFilter ref="C82:K158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105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1649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ROUND(SUM(BE86:BE216), 2)</f>
        <v>0</v>
      </c>
      <c r="G30" s="42"/>
      <c r="H30" s="42"/>
      <c r="I30" s="131">
        <v>0.21</v>
      </c>
      <c r="J30" s="130">
        <f>ROUND(ROUND((SUM(BE86:BE216)),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ROUND(SUM(BF86:BF216), 2)</f>
        <v>0</v>
      </c>
      <c r="G31" s="42"/>
      <c r="H31" s="42"/>
      <c r="I31" s="131">
        <v>0.15</v>
      </c>
      <c r="J31" s="130">
        <f>ROUND(ROUND((SUM(BF86:BF216)),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ROUND(SUM(BG86:BG216),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ROUND(SUM(BH86:BH216),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ROUND(SUM(BI86:BI216),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___302.1 - Vodovodní přípojka (Správa služeb hl. m. Prahy)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J86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164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47" s="8" customFormat="1" ht="19.899999999999999" customHeight="1">
      <c r="B58" s="156"/>
      <c r="C58" s="157"/>
      <c r="D58" s="158" t="s">
        <v>165</v>
      </c>
      <c r="E58" s="159"/>
      <c r="F58" s="159"/>
      <c r="G58" s="159"/>
      <c r="H58" s="159"/>
      <c r="I58" s="160"/>
      <c r="J58" s="161">
        <f>J88</f>
        <v>0</v>
      </c>
      <c r="K58" s="162"/>
    </row>
    <row r="59" spans="2:47" s="8" customFormat="1" ht="19.899999999999999" customHeight="1">
      <c r="B59" s="156"/>
      <c r="C59" s="157"/>
      <c r="D59" s="158" t="s">
        <v>377</v>
      </c>
      <c r="E59" s="159"/>
      <c r="F59" s="159"/>
      <c r="G59" s="159"/>
      <c r="H59" s="159"/>
      <c r="I59" s="160"/>
      <c r="J59" s="161">
        <f>J152</f>
        <v>0</v>
      </c>
      <c r="K59" s="162"/>
    </row>
    <row r="60" spans="2:47" s="8" customFormat="1" ht="19.899999999999999" customHeight="1">
      <c r="B60" s="156"/>
      <c r="C60" s="157"/>
      <c r="D60" s="158" t="s">
        <v>1239</v>
      </c>
      <c r="E60" s="159"/>
      <c r="F60" s="159"/>
      <c r="G60" s="159"/>
      <c r="H60" s="159"/>
      <c r="I60" s="160"/>
      <c r="J60" s="161">
        <f>J168</f>
        <v>0</v>
      </c>
      <c r="K60" s="162"/>
    </row>
    <row r="61" spans="2:47" s="8" customFormat="1" ht="19.899999999999999" customHeight="1">
      <c r="B61" s="156"/>
      <c r="C61" s="157"/>
      <c r="D61" s="158" t="s">
        <v>166</v>
      </c>
      <c r="E61" s="159"/>
      <c r="F61" s="159"/>
      <c r="G61" s="159"/>
      <c r="H61" s="159"/>
      <c r="I61" s="160"/>
      <c r="J61" s="161">
        <f>J177</f>
        <v>0</v>
      </c>
      <c r="K61" s="162"/>
    </row>
    <row r="62" spans="2:47" s="8" customFormat="1" ht="19.899999999999999" customHeight="1">
      <c r="B62" s="156"/>
      <c r="C62" s="157"/>
      <c r="D62" s="158" t="s">
        <v>386</v>
      </c>
      <c r="E62" s="159"/>
      <c r="F62" s="159"/>
      <c r="G62" s="159"/>
      <c r="H62" s="159"/>
      <c r="I62" s="160"/>
      <c r="J62" s="161">
        <f>J201</f>
        <v>0</v>
      </c>
      <c r="K62" s="162"/>
    </row>
    <row r="63" spans="2:47" s="7" customFormat="1" ht="24.95" customHeight="1">
      <c r="B63" s="149"/>
      <c r="C63" s="150"/>
      <c r="D63" s="151" t="s">
        <v>389</v>
      </c>
      <c r="E63" s="152"/>
      <c r="F63" s="152"/>
      <c r="G63" s="152"/>
      <c r="H63" s="152"/>
      <c r="I63" s="153"/>
      <c r="J63" s="154">
        <f>J206</f>
        <v>0</v>
      </c>
      <c r="K63" s="155"/>
    </row>
    <row r="64" spans="2:47" s="8" customFormat="1" ht="19.899999999999999" customHeight="1">
      <c r="B64" s="156"/>
      <c r="C64" s="157"/>
      <c r="D64" s="158" t="s">
        <v>390</v>
      </c>
      <c r="E64" s="159"/>
      <c r="F64" s="159"/>
      <c r="G64" s="159"/>
      <c r="H64" s="159"/>
      <c r="I64" s="160"/>
      <c r="J64" s="161">
        <f>J207</f>
        <v>0</v>
      </c>
      <c r="K64" s="162"/>
    </row>
    <row r="65" spans="2:12" s="7" customFormat="1" ht="24.95" customHeight="1">
      <c r="B65" s="149"/>
      <c r="C65" s="150"/>
      <c r="D65" s="151" t="s">
        <v>1354</v>
      </c>
      <c r="E65" s="152"/>
      <c r="F65" s="152"/>
      <c r="G65" s="152"/>
      <c r="H65" s="152"/>
      <c r="I65" s="153"/>
      <c r="J65" s="154">
        <f>J209</f>
        <v>0</v>
      </c>
      <c r="K65" s="155"/>
    </row>
    <row r="66" spans="2:12" s="8" customFormat="1" ht="19.899999999999999" customHeight="1">
      <c r="B66" s="156"/>
      <c r="C66" s="157"/>
      <c r="D66" s="158" t="s">
        <v>1355</v>
      </c>
      <c r="E66" s="159"/>
      <c r="F66" s="159"/>
      <c r="G66" s="159"/>
      <c r="H66" s="159"/>
      <c r="I66" s="160"/>
      <c r="J66" s="161">
        <f>J210</f>
        <v>0</v>
      </c>
      <c r="K66" s="162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18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2"/>
      <c r="J72" s="60"/>
      <c r="K72" s="60"/>
      <c r="L72" s="61"/>
    </row>
    <row r="73" spans="2:12" s="1" customFormat="1" ht="36.950000000000003" customHeight="1">
      <c r="B73" s="41"/>
      <c r="C73" s="62" t="s">
        <v>171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6.5" customHeight="1">
      <c r="B76" s="41"/>
      <c r="C76" s="63"/>
      <c r="D76" s="63"/>
      <c r="E76" s="387" t="str">
        <f>E7</f>
        <v>Sdružené parkoviště Jankovcova, Praha 7</v>
      </c>
      <c r="F76" s="388"/>
      <c r="G76" s="388"/>
      <c r="H76" s="388"/>
      <c r="I76" s="163"/>
      <c r="J76" s="63"/>
      <c r="K76" s="63"/>
      <c r="L76" s="61"/>
    </row>
    <row r="77" spans="2:12" s="1" customFormat="1" ht="14.45" customHeight="1">
      <c r="B77" s="41"/>
      <c r="C77" s="65" t="s">
        <v>157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7.25" customHeight="1">
      <c r="B78" s="41"/>
      <c r="C78" s="63"/>
      <c r="D78" s="63"/>
      <c r="E78" s="362" t="str">
        <f>E9</f>
        <v>___302.1 - Vodovodní přípojka (Správa služeb hl. m. Prahy)</v>
      </c>
      <c r="F78" s="389"/>
      <c r="G78" s="389"/>
      <c r="H78" s="389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64" t="str">
        <f>F12</f>
        <v>Praha 7</v>
      </c>
      <c r="G80" s="63"/>
      <c r="H80" s="63"/>
      <c r="I80" s="165" t="s">
        <v>26</v>
      </c>
      <c r="J80" s="73" t="str">
        <f>IF(J12="","",J12)</f>
        <v>19. 3. 2018</v>
      </c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>
      <c r="B82" s="41"/>
      <c r="C82" s="65" t="s">
        <v>28</v>
      </c>
      <c r="D82" s="63"/>
      <c r="E82" s="63"/>
      <c r="F82" s="164" t="str">
        <f>E15</f>
        <v>Technická správa komunikací hl. m. Prahy, a.s.</v>
      </c>
      <c r="G82" s="63"/>
      <c r="H82" s="63"/>
      <c r="I82" s="165" t="s">
        <v>36</v>
      </c>
      <c r="J82" s="164" t="str">
        <f>E21</f>
        <v>Sinpps s.r.o.</v>
      </c>
      <c r="K82" s="63"/>
      <c r="L82" s="61"/>
    </row>
    <row r="83" spans="2:65" s="1" customFormat="1" ht="14.45" customHeight="1">
      <c r="B83" s="41"/>
      <c r="C83" s="65" t="s">
        <v>34</v>
      </c>
      <c r="D83" s="63"/>
      <c r="E83" s="63"/>
      <c r="F83" s="164" t="str">
        <f>IF(E18="","",E18)</f>
        <v/>
      </c>
      <c r="G83" s="63"/>
      <c r="H83" s="63"/>
      <c r="I83" s="163"/>
      <c r="J83" s="63"/>
      <c r="K83" s="63"/>
      <c r="L83" s="61"/>
    </row>
    <row r="84" spans="2:65" s="1" customFormat="1" ht="10.3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9" customFormat="1" ht="29.25" customHeight="1">
      <c r="B85" s="166"/>
      <c r="C85" s="167" t="s">
        <v>172</v>
      </c>
      <c r="D85" s="168" t="s">
        <v>62</v>
      </c>
      <c r="E85" s="168" t="s">
        <v>58</v>
      </c>
      <c r="F85" s="168" t="s">
        <v>173</v>
      </c>
      <c r="G85" s="168" t="s">
        <v>174</v>
      </c>
      <c r="H85" s="168" t="s">
        <v>175</v>
      </c>
      <c r="I85" s="169" t="s">
        <v>176</v>
      </c>
      <c r="J85" s="168" t="s">
        <v>161</v>
      </c>
      <c r="K85" s="170" t="s">
        <v>177</v>
      </c>
      <c r="L85" s="171"/>
      <c r="M85" s="81" t="s">
        <v>178</v>
      </c>
      <c r="N85" s="82" t="s">
        <v>47</v>
      </c>
      <c r="O85" s="82" t="s">
        <v>179</v>
      </c>
      <c r="P85" s="82" t="s">
        <v>180</v>
      </c>
      <c r="Q85" s="82" t="s">
        <v>181</v>
      </c>
      <c r="R85" s="82" t="s">
        <v>182</v>
      </c>
      <c r="S85" s="82" t="s">
        <v>183</v>
      </c>
      <c r="T85" s="83" t="s">
        <v>184</v>
      </c>
    </row>
    <row r="86" spans="2:65" s="1" customFormat="1" ht="29.25" customHeight="1">
      <c r="B86" s="41"/>
      <c r="C86" s="87" t="s">
        <v>162</v>
      </c>
      <c r="D86" s="63"/>
      <c r="E86" s="63"/>
      <c r="F86" s="63"/>
      <c r="G86" s="63"/>
      <c r="H86" s="63"/>
      <c r="I86" s="163"/>
      <c r="J86" s="172">
        <f>BK86</f>
        <v>0</v>
      </c>
      <c r="K86" s="63"/>
      <c r="L86" s="61"/>
      <c r="M86" s="84"/>
      <c r="N86" s="85"/>
      <c r="O86" s="85"/>
      <c r="P86" s="173">
        <f>P87+P206+P209</f>
        <v>0</v>
      </c>
      <c r="Q86" s="85"/>
      <c r="R86" s="173">
        <f>R87+R206+R209</f>
        <v>8.4530273000000005</v>
      </c>
      <c r="S86" s="85"/>
      <c r="T86" s="174">
        <f>T87+T206+T209</f>
        <v>0</v>
      </c>
      <c r="AT86" s="24" t="s">
        <v>76</v>
      </c>
      <c r="AU86" s="24" t="s">
        <v>163</v>
      </c>
      <c r="BK86" s="175">
        <f>BK87+BK206+BK209</f>
        <v>0</v>
      </c>
    </row>
    <row r="87" spans="2:65" s="10" customFormat="1" ht="37.35" customHeight="1">
      <c r="B87" s="176"/>
      <c r="C87" s="177"/>
      <c r="D87" s="178" t="s">
        <v>76</v>
      </c>
      <c r="E87" s="179" t="s">
        <v>185</v>
      </c>
      <c r="F87" s="179" t="s">
        <v>186</v>
      </c>
      <c r="G87" s="177"/>
      <c r="H87" s="177"/>
      <c r="I87" s="180"/>
      <c r="J87" s="181">
        <f>BK87</f>
        <v>0</v>
      </c>
      <c r="K87" s="177"/>
      <c r="L87" s="182"/>
      <c r="M87" s="183"/>
      <c r="N87" s="184"/>
      <c r="O87" s="184"/>
      <c r="P87" s="185">
        <f>P88+P152+P168+P177+P201</f>
        <v>0</v>
      </c>
      <c r="Q87" s="184"/>
      <c r="R87" s="185">
        <f>R88+R152+R168+R177+R201</f>
        <v>8.4530273000000005</v>
      </c>
      <c r="S87" s="184"/>
      <c r="T87" s="186">
        <f>T88+T152+T168+T177+T201</f>
        <v>0</v>
      </c>
      <c r="AR87" s="187" t="s">
        <v>85</v>
      </c>
      <c r="AT87" s="188" t="s">
        <v>76</v>
      </c>
      <c r="AU87" s="188" t="s">
        <v>77</v>
      </c>
      <c r="AY87" s="187" t="s">
        <v>187</v>
      </c>
      <c r="BK87" s="189">
        <f>BK88+BK152+BK168+BK177+BK201</f>
        <v>0</v>
      </c>
    </row>
    <row r="88" spans="2:65" s="10" customFormat="1" ht="19.899999999999999" customHeight="1">
      <c r="B88" s="176"/>
      <c r="C88" s="177"/>
      <c r="D88" s="178" t="s">
        <v>76</v>
      </c>
      <c r="E88" s="190" t="s">
        <v>85</v>
      </c>
      <c r="F88" s="190" t="s">
        <v>188</v>
      </c>
      <c r="G88" s="177"/>
      <c r="H88" s="177"/>
      <c r="I88" s="180"/>
      <c r="J88" s="191">
        <f>BK88</f>
        <v>0</v>
      </c>
      <c r="K88" s="177"/>
      <c r="L88" s="182"/>
      <c r="M88" s="183"/>
      <c r="N88" s="184"/>
      <c r="O88" s="184"/>
      <c r="P88" s="185">
        <f>SUM(P89:P151)</f>
        <v>0</v>
      </c>
      <c r="Q88" s="184"/>
      <c r="R88" s="185">
        <f>SUM(R89:R151)</f>
        <v>3.3574542000000003</v>
      </c>
      <c r="S88" s="184"/>
      <c r="T88" s="186">
        <f>SUM(T89:T151)</f>
        <v>0</v>
      </c>
      <c r="AR88" s="187" t="s">
        <v>85</v>
      </c>
      <c r="AT88" s="188" t="s">
        <v>76</v>
      </c>
      <c r="AU88" s="188" t="s">
        <v>85</v>
      </c>
      <c r="AY88" s="187" t="s">
        <v>187</v>
      </c>
      <c r="BK88" s="189">
        <f>SUM(BK89:BK151)</f>
        <v>0</v>
      </c>
    </row>
    <row r="89" spans="2:65" s="1" customFormat="1" ht="16.5" customHeight="1">
      <c r="B89" s="41"/>
      <c r="C89" s="192" t="s">
        <v>85</v>
      </c>
      <c r="D89" s="192" t="s">
        <v>189</v>
      </c>
      <c r="E89" s="193" t="s">
        <v>1650</v>
      </c>
      <c r="F89" s="194" t="s">
        <v>1651</v>
      </c>
      <c r="G89" s="195" t="s">
        <v>293</v>
      </c>
      <c r="H89" s="196">
        <v>1</v>
      </c>
      <c r="I89" s="197"/>
      <c r="J89" s="198">
        <f>ROUND(I89*H89,2)</f>
        <v>0</v>
      </c>
      <c r="K89" s="194" t="s">
        <v>193</v>
      </c>
      <c r="L89" s="61"/>
      <c r="M89" s="199" t="s">
        <v>21</v>
      </c>
      <c r="N89" s="200" t="s">
        <v>48</v>
      </c>
      <c r="O89" s="42"/>
      <c r="P89" s="201">
        <f>O89*H89</f>
        <v>0</v>
      </c>
      <c r="Q89" s="201">
        <v>8.6800000000000002E-3</v>
      </c>
      <c r="R89" s="201">
        <f>Q89*H89</f>
        <v>8.6800000000000002E-3</v>
      </c>
      <c r="S89" s="201">
        <v>0</v>
      </c>
      <c r="T89" s="202">
        <f>S89*H89</f>
        <v>0</v>
      </c>
      <c r="AR89" s="24" t="s">
        <v>194</v>
      </c>
      <c r="AT89" s="24" t="s">
        <v>189</v>
      </c>
      <c r="AU89" s="24" t="s">
        <v>87</v>
      </c>
      <c r="AY89" s="24" t="s">
        <v>187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85</v>
      </c>
      <c r="BK89" s="203">
        <f>ROUND(I89*H89,2)</f>
        <v>0</v>
      </c>
      <c r="BL89" s="24" t="s">
        <v>194</v>
      </c>
      <c r="BM89" s="24" t="s">
        <v>1652</v>
      </c>
    </row>
    <row r="90" spans="2:65" s="11" customFormat="1" ht="13.5">
      <c r="B90" s="204"/>
      <c r="C90" s="205"/>
      <c r="D90" s="206" t="s">
        <v>223</v>
      </c>
      <c r="E90" s="207" t="s">
        <v>21</v>
      </c>
      <c r="F90" s="208" t="s">
        <v>1653</v>
      </c>
      <c r="G90" s="205"/>
      <c r="H90" s="209">
        <v>1</v>
      </c>
      <c r="I90" s="210"/>
      <c r="J90" s="205"/>
      <c r="K90" s="205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223</v>
      </c>
      <c r="AU90" s="215" t="s">
        <v>87</v>
      </c>
      <c r="AV90" s="11" t="s">
        <v>87</v>
      </c>
      <c r="AW90" s="11" t="s">
        <v>40</v>
      </c>
      <c r="AX90" s="11" t="s">
        <v>85</v>
      </c>
      <c r="AY90" s="215" t="s">
        <v>187</v>
      </c>
    </row>
    <row r="91" spans="2:65" s="1" customFormat="1" ht="16.5" customHeight="1">
      <c r="B91" s="41"/>
      <c r="C91" s="192" t="s">
        <v>87</v>
      </c>
      <c r="D91" s="192" t="s">
        <v>189</v>
      </c>
      <c r="E91" s="193" t="s">
        <v>1356</v>
      </c>
      <c r="F91" s="194" t="s">
        <v>1357</v>
      </c>
      <c r="G91" s="195" t="s">
        <v>293</v>
      </c>
      <c r="H91" s="196">
        <v>9</v>
      </c>
      <c r="I91" s="197"/>
      <c r="J91" s="198">
        <f>ROUND(I91*H91,2)</f>
        <v>0</v>
      </c>
      <c r="K91" s="194" t="s">
        <v>193</v>
      </c>
      <c r="L91" s="61"/>
      <c r="M91" s="199" t="s">
        <v>21</v>
      </c>
      <c r="N91" s="200" t="s">
        <v>48</v>
      </c>
      <c r="O91" s="42"/>
      <c r="P91" s="201">
        <f>O91*H91</f>
        <v>0</v>
      </c>
      <c r="Q91" s="201">
        <v>3.6900000000000002E-2</v>
      </c>
      <c r="R91" s="201">
        <f>Q91*H91</f>
        <v>0.33210000000000001</v>
      </c>
      <c r="S91" s="201">
        <v>0</v>
      </c>
      <c r="T91" s="202">
        <f>S91*H91</f>
        <v>0</v>
      </c>
      <c r="AR91" s="24" t="s">
        <v>194</v>
      </c>
      <c r="AT91" s="24" t="s">
        <v>189</v>
      </c>
      <c r="AU91" s="24" t="s">
        <v>87</v>
      </c>
      <c r="AY91" s="24" t="s">
        <v>187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85</v>
      </c>
      <c r="BK91" s="203">
        <f>ROUND(I91*H91,2)</f>
        <v>0</v>
      </c>
      <c r="BL91" s="24" t="s">
        <v>194</v>
      </c>
      <c r="BM91" s="24" t="s">
        <v>1654</v>
      </c>
    </row>
    <row r="92" spans="2:65" s="12" customFormat="1" ht="13.5">
      <c r="B92" s="230"/>
      <c r="C92" s="231"/>
      <c r="D92" s="206" t="s">
        <v>223</v>
      </c>
      <c r="E92" s="232" t="s">
        <v>21</v>
      </c>
      <c r="F92" s="233" t="s">
        <v>1655</v>
      </c>
      <c r="G92" s="231"/>
      <c r="H92" s="232" t="s">
        <v>21</v>
      </c>
      <c r="I92" s="234"/>
      <c r="J92" s="231"/>
      <c r="K92" s="231"/>
      <c r="L92" s="235"/>
      <c r="M92" s="236"/>
      <c r="N92" s="237"/>
      <c r="O92" s="237"/>
      <c r="P92" s="237"/>
      <c r="Q92" s="237"/>
      <c r="R92" s="237"/>
      <c r="S92" s="237"/>
      <c r="T92" s="238"/>
      <c r="AT92" s="239" t="s">
        <v>223</v>
      </c>
      <c r="AU92" s="239" t="s">
        <v>87</v>
      </c>
      <c r="AV92" s="12" t="s">
        <v>85</v>
      </c>
      <c r="AW92" s="12" t="s">
        <v>40</v>
      </c>
      <c r="AX92" s="12" t="s">
        <v>77</v>
      </c>
      <c r="AY92" s="239" t="s">
        <v>187</v>
      </c>
    </row>
    <row r="93" spans="2:65" s="11" customFormat="1" ht="13.5">
      <c r="B93" s="204"/>
      <c r="C93" s="205"/>
      <c r="D93" s="206" t="s">
        <v>223</v>
      </c>
      <c r="E93" s="207" t="s">
        <v>21</v>
      </c>
      <c r="F93" s="208" t="s">
        <v>1656</v>
      </c>
      <c r="G93" s="205"/>
      <c r="H93" s="209">
        <v>9</v>
      </c>
      <c r="I93" s="210"/>
      <c r="J93" s="205"/>
      <c r="K93" s="205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223</v>
      </c>
      <c r="AU93" s="215" t="s">
        <v>87</v>
      </c>
      <c r="AV93" s="11" t="s">
        <v>87</v>
      </c>
      <c r="AW93" s="11" t="s">
        <v>40</v>
      </c>
      <c r="AX93" s="11" t="s">
        <v>85</v>
      </c>
      <c r="AY93" s="215" t="s">
        <v>187</v>
      </c>
    </row>
    <row r="94" spans="2:65" s="1" customFormat="1" ht="25.5" customHeight="1">
      <c r="B94" s="41"/>
      <c r="C94" s="192" t="s">
        <v>199</v>
      </c>
      <c r="D94" s="192" t="s">
        <v>189</v>
      </c>
      <c r="E94" s="193" t="s">
        <v>1361</v>
      </c>
      <c r="F94" s="194" t="s">
        <v>1362</v>
      </c>
      <c r="G94" s="195" t="s">
        <v>233</v>
      </c>
      <c r="H94" s="196">
        <v>60.381</v>
      </c>
      <c r="I94" s="197"/>
      <c r="J94" s="198">
        <f>ROUND(I94*H94,2)</f>
        <v>0</v>
      </c>
      <c r="K94" s="194" t="s">
        <v>193</v>
      </c>
      <c r="L94" s="61"/>
      <c r="M94" s="199" t="s">
        <v>21</v>
      </c>
      <c r="N94" s="200" t="s">
        <v>48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194</v>
      </c>
      <c r="AT94" s="24" t="s">
        <v>189</v>
      </c>
      <c r="AU94" s="24" t="s">
        <v>87</v>
      </c>
      <c r="AY94" s="24" t="s">
        <v>187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85</v>
      </c>
      <c r="BK94" s="203">
        <f>ROUND(I94*H94,2)</f>
        <v>0</v>
      </c>
      <c r="BL94" s="24" t="s">
        <v>194</v>
      </c>
      <c r="BM94" s="24" t="s">
        <v>1657</v>
      </c>
    </row>
    <row r="95" spans="2:65" s="12" customFormat="1" ht="13.5">
      <c r="B95" s="230"/>
      <c r="C95" s="231"/>
      <c r="D95" s="206" t="s">
        <v>223</v>
      </c>
      <c r="E95" s="232" t="s">
        <v>21</v>
      </c>
      <c r="F95" s="233" t="s">
        <v>1658</v>
      </c>
      <c r="G95" s="231"/>
      <c r="H95" s="232" t="s">
        <v>21</v>
      </c>
      <c r="I95" s="234"/>
      <c r="J95" s="231"/>
      <c r="K95" s="231"/>
      <c r="L95" s="235"/>
      <c r="M95" s="236"/>
      <c r="N95" s="237"/>
      <c r="O95" s="237"/>
      <c r="P95" s="237"/>
      <c r="Q95" s="237"/>
      <c r="R95" s="237"/>
      <c r="S95" s="237"/>
      <c r="T95" s="238"/>
      <c r="AT95" s="239" t="s">
        <v>223</v>
      </c>
      <c r="AU95" s="239" t="s">
        <v>87</v>
      </c>
      <c r="AV95" s="12" t="s">
        <v>85</v>
      </c>
      <c r="AW95" s="12" t="s">
        <v>40</v>
      </c>
      <c r="AX95" s="12" t="s">
        <v>77</v>
      </c>
      <c r="AY95" s="239" t="s">
        <v>187</v>
      </c>
    </row>
    <row r="96" spans="2:65" s="11" customFormat="1" ht="13.5">
      <c r="B96" s="204"/>
      <c r="C96" s="205"/>
      <c r="D96" s="206" t="s">
        <v>223</v>
      </c>
      <c r="E96" s="207" t="s">
        <v>21</v>
      </c>
      <c r="F96" s="208" t="s">
        <v>1659</v>
      </c>
      <c r="G96" s="205"/>
      <c r="H96" s="209">
        <v>4.032</v>
      </c>
      <c r="I96" s="210"/>
      <c r="J96" s="205"/>
      <c r="K96" s="205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223</v>
      </c>
      <c r="AU96" s="215" t="s">
        <v>87</v>
      </c>
      <c r="AV96" s="11" t="s">
        <v>87</v>
      </c>
      <c r="AW96" s="11" t="s">
        <v>40</v>
      </c>
      <c r="AX96" s="11" t="s">
        <v>77</v>
      </c>
      <c r="AY96" s="215" t="s">
        <v>187</v>
      </c>
    </row>
    <row r="97" spans="2:65" s="11" customFormat="1" ht="13.5">
      <c r="B97" s="204"/>
      <c r="C97" s="205"/>
      <c r="D97" s="206" t="s">
        <v>223</v>
      </c>
      <c r="E97" s="207" t="s">
        <v>21</v>
      </c>
      <c r="F97" s="208" t="s">
        <v>1660</v>
      </c>
      <c r="G97" s="205"/>
      <c r="H97" s="209">
        <v>4.59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223</v>
      </c>
      <c r="AU97" s="215" t="s">
        <v>87</v>
      </c>
      <c r="AV97" s="11" t="s">
        <v>87</v>
      </c>
      <c r="AW97" s="11" t="s">
        <v>40</v>
      </c>
      <c r="AX97" s="11" t="s">
        <v>77</v>
      </c>
      <c r="AY97" s="215" t="s">
        <v>187</v>
      </c>
    </row>
    <row r="98" spans="2:65" s="11" customFormat="1" ht="13.5">
      <c r="B98" s="204"/>
      <c r="C98" s="205"/>
      <c r="D98" s="206" t="s">
        <v>223</v>
      </c>
      <c r="E98" s="207" t="s">
        <v>21</v>
      </c>
      <c r="F98" s="208" t="s">
        <v>1661</v>
      </c>
      <c r="G98" s="205"/>
      <c r="H98" s="209">
        <v>18.084</v>
      </c>
      <c r="I98" s="210"/>
      <c r="J98" s="205"/>
      <c r="K98" s="205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223</v>
      </c>
      <c r="AU98" s="215" t="s">
        <v>87</v>
      </c>
      <c r="AV98" s="11" t="s">
        <v>87</v>
      </c>
      <c r="AW98" s="11" t="s">
        <v>40</v>
      </c>
      <c r="AX98" s="11" t="s">
        <v>77</v>
      </c>
      <c r="AY98" s="215" t="s">
        <v>187</v>
      </c>
    </row>
    <row r="99" spans="2:65" s="11" customFormat="1" ht="13.5">
      <c r="B99" s="204"/>
      <c r="C99" s="205"/>
      <c r="D99" s="206" t="s">
        <v>223</v>
      </c>
      <c r="E99" s="207" t="s">
        <v>21</v>
      </c>
      <c r="F99" s="208" t="s">
        <v>1662</v>
      </c>
      <c r="G99" s="205"/>
      <c r="H99" s="209">
        <v>26.24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223</v>
      </c>
      <c r="AU99" s="215" t="s">
        <v>87</v>
      </c>
      <c r="AV99" s="11" t="s">
        <v>87</v>
      </c>
      <c r="AW99" s="11" t="s">
        <v>40</v>
      </c>
      <c r="AX99" s="11" t="s">
        <v>77</v>
      </c>
      <c r="AY99" s="215" t="s">
        <v>187</v>
      </c>
    </row>
    <row r="100" spans="2:65" s="11" customFormat="1" ht="13.5">
      <c r="B100" s="204"/>
      <c r="C100" s="205"/>
      <c r="D100" s="206" t="s">
        <v>223</v>
      </c>
      <c r="E100" s="207" t="s">
        <v>21</v>
      </c>
      <c r="F100" s="208" t="s">
        <v>1663</v>
      </c>
      <c r="G100" s="205"/>
      <c r="H100" s="209">
        <v>62.72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223</v>
      </c>
      <c r="AU100" s="215" t="s">
        <v>87</v>
      </c>
      <c r="AV100" s="11" t="s">
        <v>87</v>
      </c>
      <c r="AW100" s="11" t="s">
        <v>40</v>
      </c>
      <c r="AX100" s="11" t="s">
        <v>77</v>
      </c>
      <c r="AY100" s="215" t="s">
        <v>187</v>
      </c>
    </row>
    <row r="101" spans="2:65" s="13" customFormat="1" ht="13.5">
      <c r="B101" s="240"/>
      <c r="C101" s="241"/>
      <c r="D101" s="206" t="s">
        <v>223</v>
      </c>
      <c r="E101" s="242" t="s">
        <v>21</v>
      </c>
      <c r="F101" s="243" t="s">
        <v>1373</v>
      </c>
      <c r="G101" s="241"/>
      <c r="H101" s="244">
        <v>115.666</v>
      </c>
      <c r="I101" s="245"/>
      <c r="J101" s="241"/>
      <c r="K101" s="241"/>
      <c r="L101" s="246"/>
      <c r="M101" s="247"/>
      <c r="N101" s="248"/>
      <c r="O101" s="248"/>
      <c r="P101" s="248"/>
      <c r="Q101" s="248"/>
      <c r="R101" s="248"/>
      <c r="S101" s="248"/>
      <c r="T101" s="249"/>
      <c r="AT101" s="250" t="s">
        <v>223</v>
      </c>
      <c r="AU101" s="250" t="s">
        <v>87</v>
      </c>
      <c r="AV101" s="13" t="s">
        <v>199</v>
      </c>
      <c r="AW101" s="13" t="s">
        <v>40</v>
      </c>
      <c r="AX101" s="13" t="s">
        <v>77</v>
      </c>
      <c r="AY101" s="250" t="s">
        <v>187</v>
      </c>
    </row>
    <row r="102" spans="2:65" s="11" customFormat="1" ht="13.5">
      <c r="B102" s="204"/>
      <c r="C102" s="205"/>
      <c r="D102" s="206" t="s">
        <v>223</v>
      </c>
      <c r="E102" s="207" t="s">
        <v>21</v>
      </c>
      <c r="F102" s="208" t="s">
        <v>1664</v>
      </c>
      <c r="G102" s="205"/>
      <c r="H102" s="209">
        <v>5.0960000000000001</v>
      </c>
      <c r="I102" s="210"/>
      <c r="J102" s="205"/>
      <c r="K102" s="205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223</v>
      </c>
      <c r="AU102" s="215" t="s">
        <v>87</v>
      </c>
      <c r="AV102" s="11" t="s">
        <v>87</v>
      </c>
      <c r="AW102" s="11" t="s">
        <v>40</v>
      </c>
      <c r="AX102" s="11" t="s">
        <v>77</v>
      </c>
      <c r="AY102" s="215" t="s">
        <v>187</v>
      </c>
    </row>
    <row r="103" spans="2:65" s="13" customFormat="1" ht="13.5">
      <c r="B103" s="240"/>
      <c r="C103" s="241"/>
      <c r="D103" s="206" t="s">
        <v>223</v>
      </c>
      <c r="E103" s="242" t="s">
        <v>21</v>
      </c>
      <c r="F103" s="243" t="s">
        <v>1373</v>
      </c>
      <c r="G103" s="241"/>
      <c r="H103" s="244">
        <v>5.0960000000000001</v>
      </c>
      <c r="I103" s="245"/>
      <c r="J103" s="241"/>
      <c r="K103" s="241"/>
      <c r="L103" s="246"/>
      <c r="M103" s="247"/>
      <c r="N103" s="248"/>
      <c r="O103" s="248"/>
      <c r="P103" s="248"/>
      <c r="Q103" s="248"/>
      <c r="R103" s="248"/>
      <c r="S103" s="248"/>
      <c r="T103" s="249"/>
      <c r="AT103" s="250" t="s">
        <v>223</v>
      </c>
      <c r="AU103" s="250" t="s">
        <v>87</v>
      </c>
      <c r="AV103" s="13" t="s">
        <v>199</v>
      </c>
      <c r="AW103" s="13" t="s">
        <v>40</v>
      </c>
      <c r="AX103" s="13" t="s">
        <v>77</v>
      </c>
      <c r="AY103" s="250" t="s">
        <v>187</v>
      </c>
    </row>
    <row r="104" spans="2:65" s="14" customFormat="1" ht="13.5">
      <c r="B104" s="251"/>
      <c r="C104" s="252"/>
      <c r="D104" s="206" t="s">
        <v>223</v>
      </c>
      <c r="E104" s="253" t="s">
        <v>21</v>
      </c>
      <c r="F104" s="254" t="s">
        <v>1374</v>
      </c>
      <c r="G104" s="252"/>
      <c r="H104" s="255">
        <v>120.762</v>
      </c>
      <c r="I104" s="256"/>
      <c r="J104" s="252"/>
      <c r="K104" s="252"/>
      <c r="L104" s="257"/>
      <c r="M104" s="258"/>
      <c r="N104" s="259"/>
      <c r="O104" s="259"/>
      <c r="P104" s="259"/>
      <c r="Q104" s="259"/>
      <c r="R104" s="259"/>
      <c r="S104" s="259"/>
      <c r="T104" s="260"/>
      <c r="AT104" s="261" t="s">
        <v>223</v>
      </c>
      <c r="AU104" s="261" t="s">
        <v>87</v>
      </c>
      <c r="AV104" s="14" t="s">
        <v>194</v>
      </c>
      <c r="AW104" s="14" t="s">
        <v>40</v>
      </c>
      <c r="AX104" s="14" t="s">
        <v>77</v>
      </c>
      <c r="AY104" s="261" t="s">
        <v>187</v>
      </c>
    </row>
    <row r="105" spans="2:65" s="11" customFormat="1" ht="13.5">
      <c r="B105" s="204"/>
      <c r="C105" s="205"/>
      <c r="D105" s="206" t="s">
        <v>223</v>
      </c>
      <c r="E105" s="207" t="s">
        <v>21</v>
      </c>
      <c r="F105" s="208" t="s">
        <v>1665</v>
      </c>
      <c r="G105" s="205"/>
      <c r="H105" s="209">
        <v>60.381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223</v>
      </c>
      <c r="AU105" s="215" t="s">
        <v>87</v>
      </c>
      <c r="AV105" s="11" t="s">
        <v>87</v>
      </c>
      <c r="AW105" s="11" t="s">
        <v>40</v>
      </c>
      <c r="AX105" s="11" t="s">
        <v>85</v>
      </c>
      <c r="AY105" s="215" t="s">
        <v>187</v>
      </c>
    </row>
    <row r="106" spans="2:65" s="1" customFormat="1" ht="25.5" customHeight="1">
      <c r="B106" s="41"/>
      <c r="C106" s="192" t="s">
        <v>194</v>
      </c>
      <c r="D106" s="192" t="s">
        <v>189</v>
      </c>
      <c r="E106" s="193" t="s">
        <v>1376</v>
      </c>
      <c r="F106" s="194" t="s">
        <v>1377</v>
      </c>
      <c r="G106" s="195" t="s">
        <v>233</v>
      </c>
      <c r="H106" s="196">
        <v>18.114000000000001</v>
      </c>
      <c r="I106" s="197"/>
      <c r="J106" s="198">
        <f>ROUND(I106*H106,2)</f>
        <v>0</v>
      </c>
      <c r="K106" s="194" t="s">
        <v>193</v>
      </c>
      <c r="L106" s="61"/>
      <c r="M106" s="199" t="s">
        <v>21</v>
      </c>
      <c r="N106" s="200" t="s">
        <v>48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194</v>
      </c>
      <c r="AT106" s="24" t="s">
        <v>189</v>
      </c>
      <c r="AU106" s="24" t="s">
        <v>87</v>
      </c>
      <c r="AY106" s="24" t="s">
        <v>187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85</v>
      </c>
      <c r="BK106" s="203">
        <f>ROUND(I106*H106,2)</f>
        <v>0</v>
      </c>
      <c r="BL106" s="24" t="s">
        <v>194</v>
      </c>
      <c r="BM106" s="24" t="s">
        <v>1666</v>
      </c>
    </row>
    <row r="107" spans="2:65" s="11" customFormat="1" ht="13.5">
      <c r="B107" s="204"/>
      <c r="C107" s="205"/>
      <c r="D107" s="206" t="s">
        <v>223</v>
      </c>
      <c r="E107" s="207" t="s">
        <v>21</v>
      </c>
      <c r="F107" s="208" t="s">
        <v>1667</v>
      </c>
      <c r="G107" s="205"/>
      <c r="H107" s="209">
        <v>18.114000000000001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223</v>
      </c>
      <c r="AU107" s="215" t="s">
        <v>87</v>
      </c>
      <c r="AV107" s="11" t="s">
        <v>87</v>
      </c>
      <c r="AW107" s="11" t="s">
        <v>40</v>
      </c>
      <c r="AX107" s="11" t="s">
        <v>85</v>
      </c>
      <c r="AY107" s="215" t="s">
        <v>187</v>
      </c>
    </row>
    <row r="108" spans="2:65" s="1" customFormat="1" ht="25.5" customHeight="1">
      <c r="B108" s="41"/>
      <c r="C108" s="192" t="s">
        <v>207</v>
      </c>
      <c r="D108" s="192" t="s">
        <v>189</v>
      </c>
      <c r="E108" s="193" t="s">
        <v>1380</v>
      </c>
      <c r="F108" s="194" t="s">
        <v>1381</v>
      </c>
      <c r="G108" s="195" t="s">
        <v>233</v>
      </c>
      <c r="H108" s="196">
        <v>60.381</v>
      </c>
      <c r="I108" s="197"/>
      <c r="J108" s="198">
        <f>ROUND(I108*H108,2)</f>
        <v>0</v>
      </c>
      <c r="K108" s="194" t="s">
        <v>193</v>
      </c>
      <c r="L108" s="61"/>
      <c r="M108" s="199" t="s">
        <v>21</v>
      </c>
      <c r="N108" s="200" t="s">
        <v>48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194</v>
      </c>
      <c r="AT108" s="24" t="s">
        <v>189</v>
      </c>
      <c r="AU108" s="24" t="s">
        <v>87</v>
      </c>
      <c r="AY108" s="24" t="s">
        <v>187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85</v>
      </c>
      <c r="BK108" s="203">
        <f>ROUND(I108*H108,2)</f>
        <v>0</v>
      </c>
      <c r="BL108" s="24" t="s">
        <v>194</v>
      </c>
      <c r="BM108" s="24" t="s">
        <v>1668</v>
      </c>
    </row>
    <row r="109" spans="2:65" s="11" customFormat="1" ht="13.5">
      <c r="B109" s="204"/>
      <c r="C109" s="205"/>
      <c r="D109" s="206" t="s">
        <v>223</v>
      </c>
      <c r="E109" s="207" t="s">
        <v>21</v>
      </c>
      <c r="F109" s="208" t="s">
        <v>1669</v>
      </c>
      <c r="G109" s="205"/>
      <c r="H109" s="209">
        <v>60.381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223</v>
      </c>
      <c r="AU109" s="215" t="s">
        <v>87</v>
      </c>
      <c r="AV109" s="11" t="s">
        <v>87</v>
      </c>
      <c r="AW109" s="11" t="s">
        <v>40</v>
      </c>
      <c r="AX109" s="11" t="s">
        <v>85</v>
      </c>
      <c r="AY109" s="215" t="s">
        <v>187</v>
      </c>
    </row>
    <row r="110" spans="2:65" s="1" customFormat="1" ht="25.5" customHeight="1">
      <c r="B110" s="41"/>
      <c r="C110" s="192" t="s">
        <v>211</v>
      </c>
      <c r="D110" s="192" t="s">
        <v>189</v>
      </c>
      <c r="E110" s="193" t="s">
        <v>1384</v>
      </c>
      <c r="F110" s="194" t="s">
        <v>1385</v>
      </c>
      <c r="G110" s="195" t="s">
        <v>233</v>
      </c>
      <c r="H110" s="196">
        <v>18.114000000000001</v>
      </c>
      <c r="I110" s="197"/>
      <c r="J110" s="198">
        <f>ROUND(I110*H110,2)</f>
        <v>0</v>
      </c>
      <c r="K110" s="194" t="s">
        <v>193</v>
      </c>
      <c r="L110" s="61"/>
      <c r="M110" s="199" t="s">
        <v>21</v>
      </c>
      <c r="N110" s="200" t="s">
        <v>48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194</v>
      </c>
      <c r="AT110" s="24" t="s">
        <v>189</v>
      </c>
      <c r="AU110" s="24" t="s">
        <v>87</v>
      </c>
      <c r="AY110" s="24" t="s">
        <v>187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85</v>
      </c>
      <c r="BK110" s="203">
        <f>ROUND(I110*H110,2)</f>
        <v>0</v>
      </c>
      <c r="BL110" s="24" t="s">
        <v>194</v>
      </c>
      <c r="BM110" s="24" t="s">
        <v>1670</v>
      </c>
    </row>
    <row r="111" spans="2:65" s="11" customFormat="1" ht="13.5">
      <c r="B111" s="204"/>
      <c r="C111" s="205"/>
      <c r="D111" s="206" t="s">
        <v>223</v>
      </c>
      <c r="E111" s="207" t="s">
        <v>21</v>
      </c>
      <c r="F111" s="208" t="s">
        <v>1667</v>
      </c>
      <c r="G111" s="205"/>
      <c r="H111" s="209">
        <v>18.114000000000001</v>
      </c>
      <c r="I111" s="210"/>
      <c r="J111" s="205"/>
      <c r="K111" s="205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223</v>
      </c>
      <c r="AU111" s="215" t="s">
        <v>87</v>
      </c>
      <c r="AV111" s="11" t="s">
        <v>87</v>
      </c>
      <c r="AW111" s="11" t="s">
        <v>40</v>
      </c>
      <c r="AX111" s="11" t="s">
        <v>85</v>
      </c>
      <c r="AY111" s="215" t="s">
        <v>187</v>
      </c>
    </row>
    <row r="112" spans="2:65" s="1" customFormat="1" ht="16.5" customHeight="1">
      <c r="B112" s="41"/>
      <c r="C112" s="192" t="s">
        <v>215</v>
      </c>
      <c r="D112" s="192" t="s">
        <v>189</v>
      </c>
      <c r="E112" s="193" t="s">
        <v>1671</v>
      </c>
      <c r="F112" s="194" t="s">
        <v>1672</v>
      </c>
      <c r="G112" s="195" t="s">
        <v>202</v>
      </c>
      <c r="H112" s="196">
        <v>244.48</v>
      </c>
      <c r="I112" s="197"/>
      <c r="J112" s="198">
        <f>ROUND(I112*H112,2)</f>
        <v>0</v>
      </c>
      <c r="K112" s="194" t="s">
        <v>193</v>
      </c>
      <c r="L112" s="61"/>
      <c r="M112" s="199" t="s">
        <v>21</v>
      </c>
      <c r="N112" s="200" t="s">
        <v>48</v>
      </c>
      <c r="O112" s="42"/>
      <c r="P112" s="201">
        <f>O112*H112</f>
        <v>0</v>
      </c>
      <c r="Q112" s="201">
        <v>8.4000000000000003E-4</v>
      </c>
      <c r="R112" s="201">
        <f>Q112*H112</f>
        <v>0.2053632</v>
      </c>
      <c r="S112" s="201">
        <v>0</v>
      </c>
      <c r="T112" s="202">
        <f>S112*H112</f>
        <v>0</v>
      </c>
      <c r="AR112" s="24" t="s">
        <v>194</v>
      </c>
      <c r="AT112" s="24" t="s">
        <v>189</v>
      </c>
      <c r="AU112" s="24" t="s">
        <v>87</v>
      </c>
      <c r="AY112" s="24" t="s">
        <v>187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85</v>
      </c>
      <c r="BK112" s="203">
        <f>ROUND(I112*H112,2)</f>
        <v>0</v>
      </c>
      <c r="BL112" s="24" t="s">
        <v>194</v>
      </c>
      <c r="BM112" s="24" t="s">
        <v>1673</v>
      </c>
    </row>
    <row r="113" spans="2:65" s="12" customFormat="1" ht="13.5">
      <c r="B113" s="230"/>
      <c r="C113" s="231"/>
      <c r="D113" s="206" t="s">
        <v>223</v>
      </c>
      <c r="E113" s="232" t="s">
        <v>21</v>
      </c>
      <c r="F113" s="233" t="s">
        <v>1674</v>
      </c>
      <c r="G113" s="231"/>
      <c r="H113" s="232" t="s">
        <v>21</v>
      </c>
      <c r="I113" s="234"/>
      <c r="J113" s="231"/>
      <c r="K113" s="231"/>
      <c r="L113" s="235"/>
      <c r="M113" s="236"/>
      <c r="N113" s="237"/>
      <c r="O113" s="237"/>
      <c r="P113" s="237"/>
      <c r="Q113" s="237"/>
      <c r="R113" s="237"/>
      <c r="S113" s="237"/>
      <c r="T113" s="238"/>
      <c r="AT113" s="239" t="s">
        <v>223</v>
      </c>
      <c r="AU113" s="239" t="s">
        <v>87</v>
      </c>
      <c r="AV113" s="12" t="s">
        <v>85</v>
      </c>
      <c r="AW113" s="12" t="s">
        <v>40</v>
      </c>
      <c r="AX113" s="12" t="s">
        <v>77</v>
      </c>
      <c r="AY113" s="239" t="s">
        <v>187</v>
      </c>
    </row>
    <row r="114" spans="2:65" s="11" customFormat="1" ht="13.5">
      <c r="B114" s="204"/>
      <c r="C114" s="205"/>
      <c r="D114" s="206" t="s">
        <v>223</v>
      </c>
      <c r="E114" s="207" t="s">
        <v>21</v>
      </c>
      <c r="F114" s="208" t="s">
        <v>1675</v>
      </c>
      <c r="G114" s="205"/>
      <c r="H114" s="209">
        <v>244.48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223</v>
      </c>
      <c r="AU114" s="215" t="s">
        <v>87</v>
      </c>
      <c r="AV114" s="11" t="s">
        <v>87</v>
      </c>
      <c r="AW114" s="11" t="s">
        <v>40</v>
      </c>
      <c r="AX114" s="11" t="s">
        <v>85</v>
      </c>
      <c r="AY114" s="215" t="s">
        <v>187</v>
      </c>
    </row>
    <row r="115" spans="2:65" s="1" customFormat="1" ht="16.5" customHeight="1">
      <c r="B115" s="41"/>
      <c r="C115" s="192" t="s">
        <v>219</v>
      </c>
      <c r="D115" s="192" t="s">
        <v>189</v>
      </c>
      <c r="E115" s="193" t="s">
        <v>1676</v>
      </c>
      <c r="F115" s="194" t="s">
        <v>1677</v>
      </c>
      <c r="G115" s="195" t="s">
        <v>202</v>
      </c>
      <c r="H115" s="196">
        <v>15.66</v>
      </c>
      <c r="I115" s="197"/>
      <c r="J115" s="198">
        <f>ROUND(I115*H115,2)</f>
        <v>0</v>
      </c>
      <c r="K115" s="194" t="s">
        <v>193</v>
      </c>
      <c r="L115" s="61"/>
      <c r="M115" s="199" t="s">
        <v>21</v>
      </c>
      <c r="N115" s="200" t="s">
        <v>48</v>
      </c>
      <c r="O115" s="42"/>
      <c r="P115" s="201">
        <f>O115*H115</f>
        <v>0</v>
      </c>
      <c r="Q115" s="201">
        <v>8.4999999999999995E-4</v>
      </c>
      <c r="R115" s="201">
        <f>Q115*H115</f>
        <v>1.3311E-2</v>
      </c>
      <c r="S115" s="201">
        <v>0</v>
      </c>
      <c r="T115" s="202">
        <f>S115*H115</f>
        <v>0</v>
      </c>
      <c r="AR115" s="24" t="s">
        <v>194</v>
      </c>
      <c r="AT115" s="24" t="s">
        <v>189</v>
      </c>
      <c r="AU115" s="24" t="s">
        <v>87</v>
      </c>
      <c r="AY115" s="24" t="s">
        <v>187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85</v>
      </c>
      <c r="BK115" s="203">
        <f>ROUND(I115*H115,2)</f>
        <v>0</v>
      </c>
      <c r="BL115" s="24" t="s">
        <v>194</v>
      </c>
      <c r="BM115" s="24" t="s">
        <v>1678</v>
      </c>
    </row>
    <row r="116" spans="2:65" s="12" customFormat="1" ht="13.5">
      <c r="B116" s="230"/>
      <c r="C116" s="231"/>
      <c r="D116" s="206" t="s">
        <v>223</v>
      </c>
      <c r="E116" s="232" t="s">
        <v>21</v>
      </c>
      <c r="F116" s="233" t="s">
        <v>1613</v>
      </c>
      <c r="G116" s="231"/>
      <c r="H116" s="232" t="s">
        <v>21</v>
      </c>
      <c r="I116" s="234"/>
      <c r="J116" s="231"/>
      <c r="K116" s="231"/>
      <c r="L116" s="235"/>
      <c r="M116" s="236"/>
      <c r="N116" s="237"/>
      <c r="O116" s="237"/>
      <c r="P116" s="237"/>
      <c r="Q116" s="237"/>
      <c r="R116" s="237"/>
      <c r="S116" s="237"/>
      <c r="T116" s="238"/>
      <c r="AT116" s="239" t="s">
        <v>223</v>
      </c>
      <c r="AU116" s="239" t="s">
        <v>87</v>
      </c>
      <c r="AV116" s="12" t="s">
        <v>85</v>
      </c>
      <c r="AW116" s="12" t="s">
        <v>40</v>
      </c>
      <c r="AX116" s="12" t="s">
        <v>77</v>
      </c>
      <c r="AY116" s="239" t="s">
        <v>187</v>
      </c>
    </row>
    <row r="117" spans="2:65" s="11" customFormat="1" ht="13.5">
      <c r="B117" s="204"/>
      <c r="C117" s="205"/>
      <c r="D117" s="206" t="s">
        <v>223</v>
      </c>
      <c r="E117" s="207" t="s">
        <v>21</v>
      </c>
      <c r="F117" s="208" t="s">
        <v>1679</v>
      </c>
      <c r="G117" s="205"/>
      <c r="H117" s="209">
        <v>15.66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223</v>
      </c>
      <c r="AU117" s="215" t="s">
        <v>87</v>
      </c>
      <c r="AV117" s="11" t="s">
        <v>87</v>
      </c>
      <c r="AW117" s="11" t="s">
        <v>40</v>
      </c>
      <c r="AX117" s="11" t="s">
        <v>85</v>
      </c>
      <c r="AY117" s="215" t="s">
        <v>187</v>
      </c>
    </row>
    <row r="118" spans="2:65" s="1" customFormat="1" ht="16.5" customHeight="1">
      <c r="B118" s="41"/>
      <c r="C118" s="192" t="s">
        <v>225</v>
      </c>
      <c r="D118" s="192" t="s">
        <v>189</v>
      </c>
      <c r="E118" s="193" t="s">
        <v>1680</v>
      </c>
      <c r="F118" s="194" t="s">
        <v>1681</v>
      </c>
      <c r="G118" s="195" t="s">
        <v>202</v>
      </c>
      <c r="H118" s="196">
        <v>244.8</v>
      </c>
      <c r="I118" s="197"/>
      <c r="J118" s="198">
        <f>ROUND(I118*H118,2)</f>
        <v>0</v>
      </c>
      <c r="K118" s="194" t="s">
        <v>193</v>
      </c>
      <c r="L118" s="61"/>
      <c r="M118" s="199" t="s">
        <v>21</v>
      </c>
      <c r="N118" s="200" t="s">
        <v>48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194</v>
      </c>
      <c r="AT118" s="24" t="s">
        <v>189</v>
      </c>
      <c r="AU118" s="24" t="s">
        <v>87</v>
      </c>
      <c r="AY118" s="24" t="s">
        <v>187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85</v>
      </c>
      <c r="BK118" s="203">
        <f>ROUND(I118*H118,2)</f>
        <v>0</v>
      </c>
      <c r="BL118" s="24" t="s">
        <v>194</v>
      </c>
      <c r="BM118" s="24" t="s">
        <v>1682</v>
      </c>
    </row>
    <row r="119" spans="2:65" s="11" customFormat="1" ht="13.5">
      <c r="B119" s="204"/>
      <c r="C119" s="205"/>
      <c r="D119" s="206" t="s">
        <v>223</v>
      </c>
      <c r="E119" s="207" t="s">
        <v>21</v>
      </c>
      <c r="F119" s="208" t="s">
        <v>1683</v>
      </c>
      <c r="G119" s="205"/>
      <c r="H119" s="209">
        <v>244.8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223</v>
      </c>
      <c r="AU119" s="215" t="s">
        <v>87</v>
      </c>
      <c r="AV119" s="11" t="s">
        <v>87</v>
      </c>
      <c r="AW119" s="11" t="s">
        <v>40</v>
      </c>
      <c r="AX119" s="11" t="s">
        <v>85</v>
      </c>
      <c r="AY119" s="215" t="s">
        <v>187</v>
      </c>
    </row>
    <row r="120" spans="2:65" s="1" customFormat="1" ht="16.5" customHeight="1">
      <c r="B120" s="41"/>
      <c r="C120" s="192" t="s">
        <v>230</v>
      </c>
      <c r="D120" s="192" t="s">
        <v>189</v>
      </c>
      <c r="E120" s="193" t="s">
        <v>1684</v>
      </c>
      <c r="F120" s="194" t="s">
        <v>1685</v>
      </c>
      <c r="G120" s="195" t="s">
        <v>202</v>
      </c>
      <c r="H120" s="196">
        <v>15.66</v>
      </c>
      <c r="I120" s="197"/>
      <c r="J120" s="198">
        <f>ROUND(I120*H120,2)</f>
        <v>0</v>
      </c>
      <c r="K120" s="194" t="s">
        <v>193</v>
      </c>
      <c r="L120" s="61"/>
      <c r="M120" s="199" t="s">
        <v>21</v>
      </c>
      <c r="N120" s="200" t="s">
        <v>48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194</v>
      </c>
      <c r="AT120" s="24" t="s">
        <v>189</v>
      </c>
      <c r="AU120" s="24" t="s">
        <v>87</v>
      </c>
      <c r="AY120" s="24" t="s">
        <v>187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85</v>
      </c>
      <c r="BK120" s="203">
        <f>ROUND(I120*H120,2)</f>
        <v>0</v>
      </c>
      <c r="BL120" s="24" t="s">
        <v>194</v>
      </c>
      <c r="BM120" s="24" t="s">
        <v>1686</v>
      </c>
    </row>
    <row r="121" spans="2:65" s="11" customFormat="1" ht="13.5">
      <c r="B121" s="204"/>
      <c r="C121" s="205"/>
      <c r="D121" s="206" t="s">
        <v>223</v>
      </c>
      <c r="E121" s="207" t="s">
        <v>21</v>
      </c>
      <c r="F121" s="208" t="s">
        <v>1687</v>
      </c>
      <c r="G121" s="205"/>
      <c r="H121" s="209">
        <v>15.66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223</v>
      </c>
      <c r="AU121" s="215" t="s">
        <v>87</v>
      </c>
      <c r="AV121" s="11" t="s">
        <v>87</v>
      </c>
      <c r="AW121" s="11" t="s">
        <v>40</v>
      </c>
      <c r="AX121" s="11" t="s">
        <v>85</v>
      </c>
      <c r="AY121" s="215" t="s">
        <v>187</v>
      </c>
    </row>
    <row r="122" spans="2:65" s="1" customFormat="1" ht="16.5" customHeight="1">
      <c r="B122" s="41"/>
      <c r="C122" s="192" t="s">
        <v>236</v>
      </c>
      <c r="D122" s="192" t="s">
        <v>189</v>
      </c>
      <c r="E122" s="193" t="s">
        <v>1688</v>
      </c>
      <c r="F122" s="194" t="s">
        <v>1689</v>
      </c>
      <c r="G122" s="195" t="s">
        <v>233</v>
      </c>
      <c r="H122" s="196">
        <v>108.471</v>
      </c>
      <c r="I122" s="197"/>
      <c r="J122" s="198">
        <f>ROUND(I122*H122,2)</f>
        <v>0</v>
      </c>
      <c r="K122" s="194" t="s">
        <v>193</v>
      </c>
      <c r="L122" s="61"/>
      <c r="M122" s="199" t="s">
        <v>21</v>
      </c>
      <c r="N122" s="200" t="s">
        <v>48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194</v>
      </c>
      <c r="AT122" s="24" t="s">
        <v>189</v>
      </c>
      <c r="AU122" s="24" t="s">
        <v>87</v>
      </c>
      <c r="AY122" s="24" t="s">
        <v>187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85</v>
      </c>
      <c r="BK122" s="203">
        <f>ROUND(I122*H122,2)</f>
        <v>0</v>
      </c>
      <c r="BL122" s="24" t="s">
        <v>194</v>
      </c>
      <c r="BM122" s="24" t="s">
        <v>1690</v>
      </c>
    </row>
    <row r="123" spans="2:65" s="11" customFormat="1" ht="13.5">
      <c r="B123" s="204"/>
      <c r="C123" s="205"/>
      <c r="D123" s="206" t="s">
        <v>223</v>
      </c>
      <c r="E123" s="207" t="s">
        <v>21</v>
      </c>
      <c r="F123" s="208" t="s">
        <v>1691</v>
      </c>
      <c r="G123" s="205"/>
      <c r="H123" s="209">
        <v>82.647999999999996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223</v>
      </c>
      <c r="AU123" s="215" t="s">
        <v>87</v>
      </c>
      <c r="AV123" s="11" t="s">
        <v>87</v>
      </c>
      <c r="AW123" s="11" t="s">
        <v>40</v>
      </c>
      <c r="AX123" s="11" t="s">
        <v>77</v>
      </c>
      <c r="AY123" s="215" t="s">
        <v>187</v>
      </c>
    </row>
    <row r="124" spans="2:65" s="11" customFormat="1" ht="13.5">
      <c r="B124" s="204"/>
      <c r="C124" s="205"/>
      <c r="D124" s="206" t="s">
        <v>223</v>
      </c>
      <c r="E124" s="207" t="s">
        <v>21</v>
      </c>
      <c r="F124" s="208" t="s">
        <v>1692</v>
      </c>
      <c r="G124" s="205"/>
      <c r="H124" s="209">
        <v>25.823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223</v>
      </c>
      <c r="AU124" s="215" t="s">
        <v>87</v>
      </c>
      <c r="AV124" s="11" t="s">
        <v>87</v>
      </c>
      <c r="AW124" s="11" t="s">
        <v>40</v>
      </c>
      <c r="AX124" s="11" t="s">
        <v>77</v>
      </c>
      <c r="AY124" s="215" t="s">
        <v>187</v>
      </c>
    </row>
    <row r="125" spans="2:65" s="14" customFormat="1" ht="13.5">
      <c r="B125" s="251"/>
      <c r="C125" s="252"/>
      <c r="D125" s="206" t="s">
        <v>223</v>
      </c>
      <c r="E125" s="253" t="s">
        <v>21</v>
      </c>
      <c r="F125" s="254" t="s">
        <v>1374</v>
      </c>
      <c r="G125" s="252"/>
      <c r="H125" s="255">
        <v>108.471</v>
      </c>
      <c r="I125" s="256"/>
      <c r="J125" s="252"/>
      <c r="K125" s="252"/>
      <c r="L125" s="257"/>
      <c r="M125" s="258"/>
      <c r="N125" s="259"/>
      <c r="O125" s="259"/>
      <c r="P125" s="259"/>
      <c r="Q125" s="259"/>
      <c r="R125" s="259"/>
      <c r="S125" s="259"/>
      <c r="T125" s="260"/>
      <c r="AT125" s="261" t="s">
        <v>223</v>
      </c>
      <c r="AU125" s="261" t="s">
        <v>87</v>
      </c>
      <c r="AV125" s="14" t="s">
        <v>194</v>
      </c>
      <c r="AW125" s="14" t="s">
        <v>40</v>
      </c>
      <c r="AX125" s="14" t="s">
        <v>85</v>
      </c>
      <c r="AY125" s="261" t="s">
        <v>187</v>
      </c>
    </row>
    <row r="126" spans="2:65" s="1" customFormat="1" ht="16.5" customHeight="1">
      <c r="B126" s="41"/>
      <c r="C126" s="192" t="s">
        <v>240</v>
      </c>
      <c r="D126" s="192" t="s">
        <v>189</v>
      </c>
      <c r="E126" s="193" t="s">
        <v>467</v>
      </c>
      <c r="F126" s="194" t="s">
        <v>468</v>
      </c>
      <c r="G126" s="195" t="s">
        <v>233</v>
      </c>
      <c r="H126" s="196">
        <v>120.762</v>
      </c>
      <c r="I126" s="197"/>
      <c r="J126" s="198">
        <f>ROUND(I126*H126,2)</f>
        <v>0</v>
      </c>
      <c r="K126" s="194" t="s">
        <v>193</v>
      </c>
      <c r="L126" s="61"/>
      <c r="M126" s="199" t="s">
        <v>21</v>
      </c>
      <c r="N126" s="200" t="s">
        <v>48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194</v>
      </c>
      <c r="AT126" s="24" t="s">
        <v>189</v>
      </c>
      <c r="AU126" s="24" t="s">
        <v>87</v>
      </c>
      <c r="AY126" s="24" t="s">
        <v>187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85</v>
      </c>
      <c r="BK126" s="203">
        <f>ROUND(I126*H126,2)</f>
        <v>0</v>
      </c>
      <c r="BL126" s="24" t="s">
        <v>194</v>
      </c>
      <c r="BM126" s="24" t="s">
        <v>1693</v>
      </c>
    </row>
    <row r="127" spans="2:65" s="11" customFormat="1" ht="13.5">
      <c r="B127" s="204"/>
      <c r="C127" s="205"/>
      <c r="D127" s="206" t="s">
        <v>223</v>
      </c>
      <c r="E127" s="207" t="s">
        <v>21</v>
      </c>
      <c r="F127" s="208" t="s">
        <v>1694</v>
      </c>
      <c r="G127" s="205"/>
      <c r="H127" s="209">
        <v>120.762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223</v>
      </c>
      <c r="AU127" s="215" t="s">
        <v>87</v>
      </c>
      <c r="AV127" s="11" t="s">
        <v>87</v>
      </c>
      <c r="AW127" s="11" t="s">
        <v>40</v>
      </c>
      <c r="AX127" s="11" t="s">
        <v>85</v>
      </c>
      <c r="AY127" s="215" t="s">
        <v>187</v>
      </c>
    </row>
    <row r="128" spans="2:65" s="1" customFormat="1" ht="25.5" customHeight="1">
      <c r="B128" s="41"/>
      <c r="C128" s="192" t="s">
        <v>244</v>
      </c>
      <c r="D128" s="192" t="s">
        <v>189</v>
      </c>
      <c r="E128" s="193" t="s">
        <v>471</v>
      </c>
      <c r="F128" s="194" t="s">
        <v>1695</v>
      </c>
      <c r="G128" s="195" t="s">
        <v>233</v>
      </c>
      <c r="H128" s="196">
        <v>2415.2399999999998</v>
      </c>
      <c r="I128" s="197"/>
      <c r="J128" s="198">
        <f>ROUND(I128*H128,2)</f>
        <v>0</v>
      </c>
      <c r="K128" s="194" t="s">
        <v>193</v>
      </c>
      <c r="L128" s="61"/>
      <c r="M128" s="199" t="s">
        <v>21</v>
      </c>
      <c r="N128" s="200" t="s">
        <v>48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194</v>
      </c>
      <c r="AT128" s="24" t="s">
        <v>189</v>
      </c>
      <c r="AU128" s="24" t="s">
        <v>87</v>
      </c>
      <c r="AY128" s="24" t="s">
        <v>187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85</v>
      </c>
      <c r="BK128" s="203">
        <f>ROUND(I128*H128,2)</f>
        <v>0</v>
      </c>
      <c r="BL128" s="24" t="s">
        <v>194</v>
      </c>
      <c r="BM128" s="24" t="s">
        <v>1696</v>
      </c>
    </row>
    <row r="129" spans="2:65" s="11" customFormat="1" ht="13.5">
      <c r="B129" s="204"/>
      <c r="C129" s="205"/>
      <c r="D129" s="206" t="s">
        <v>223</v>
      </c>
      <c r="E129" s="207" t="s">
        <v>21</v>
      </c>
      <c r="F129" s="208" t="s">
        <v>1697</v>
      </c>
      <c r="G129" s="205"/>
      <c r="H129" s="209">
        <v>2415.2399999999998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223</v>
      </c>
      <c r="AU129" s="215" t="s">
        <v>87</v>
      </c>
      <c r="AV129" s="11" t="s">
        <v>87</v>
      </c>
      <c r="AW129" s="11" t="s">
        <v>40</v>
      </c>
      <c r="AX129" s="11" t="s">
        <v>85</v>
      </c>
      <c r="AY129" s="215" t="s">
        <v>187</v>
      </c>
    </row>
    <row r="130" spans="2:65" s="1" customFormat="1" ht="16.5" customHeight="1">
      <c r="B130" s="41"/>
      <c r="C130" s="192" t="s">
        <v>249</v>
      </c>
      <c r="D130" s="192" t="s">
        <v>189</v>
      </c>
      <c r="E130" s="193" t="s">
        <v>1698</v>
      </c>
      <c r="F130" s="194" t="s">
        <v>1699</v>
      </c>
      <c r="G130" s="195" t="s">
        <v>233</v>
      </c>
      <c r="H130" s="196">
        <v>108.471</v>
      </c>
      <c r="I130" s="197"/>
      <c r="J130" s="198">
        <f>ROUND(I130*H130,2)</f>
        <v>0</v>
      </c>
      <c r="K130" s="194" t="s">
        <v>193</v>
      </c>
      <c r="L130" s="61"/>
      <c r="M130" s="199" t="s">
        <v>21</v>
      </c>
      <c r="N130" s="200" t="s">
        <v>48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194</v>
      </c>
      <c r="AT130" s="24" t="s">
        <v>189</v>
      </c>
      <c r="AU130" s="24" t="s">
        <v>87</v>
      </c>
      <c r="AY130" s="24" t="s">
        <v>187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85</v>
      </c>
      <c r="BK130" s="203">
        <f>ROUND(I130*H130,2)</f>
        <v>0</v>
      </c>
      <c r="BL130" s="24" t="s">
        <v>194</v>
      </c>
      <c r="BM130" s="24" t="s">
        <v>1700</v>
      </c>
    </row>
    <row r="131" spans="2:65" s="11" customFormat="1" ht="13.5">
      <c r="B131" s="204"/>
      <c r="C131" s="205"/>
      <c r="D131" s="206" t="s">
        <v>223</v>
      </c>
      <c r="E131" s="207" t="s">
        <v>21</v>
      </c>
      <c r="F131" s="208" t="s">
        <v>1691</v>
      </c>
      <c r="G131" s="205"/>
      <c r="H131" s="209">
        <v>82.647999999999996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223</v>
      </c>
      <c r="AU131" s="215" t="s">
        <v>87</v>
      </c>
      <c r="AV131" s="11" t="s">
        <v>87</v>
      </c>
      <c r="AW131" s="11" t="s">
        <v>40</v>
      </c>
      <c r="AX131" s="11" t="s">
        <v>77</v>
      </c>
      <c r="AY131" s="215" t="s">
        <v>187</v>
      </c>
    </row>
    <row r="132" spans="2:65" s="11" customFormat="1" ht="13.5">
      <c r="B132" s="204"/>
      <c r="C132" s="205"/>
      <c r="D132" s="206" t="s">
        <v>223</v>
      </c>
      <c r="E132" s="207" t="s">
        <v>21</v>
      </c>
      <c r="F132" s="208" t="s">
        <v>1692</v>
      </c>
      <c r="G132" s="205"/>
      <c r="H132" s="209">
        <v>25.823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223</v>
      </c>
      <c r="AU132" s="215" t="s">
        <v>87</v>
      </c>
      <c r="AV132" s="11" t="s">
        <v>87</v>
      </c>
      <c r="AW132" s="11" t="s">
        <v>40</v>
      </c>
      <c r="AX132" s="11" t="s">
        <v>77</v>
      </c>
      <c r="AY132" s="215" t="s">
        <v>187</v>
      </c>
    </row>
    <row r="133" spans="2:65" s="14" customFormat="1" ht="13.5">
      <c r="B133" s="251"/>
      <c r="C133" s="252"/>
      <c r="D133" s="206" t="s">
        <v>223</v>
      </c>
      <c r="E133" s="253" t="s">
        <v>21</v>
      </c>
      <c r="F133" s="254" t="s">
        <v>1374</v>
      </c>
      <c r="G133" s="252"/>
      <c r="H133" s="255">
        <v>108.471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AT133" s="261" t="s">
        <v>223</v>
      </c>
      <c r="AU133" s="261" t="s">
        <v>87</v>
      </c>
      <c r="AV133" s="14" t="s">
        <v>194</v>
      </c>
      <c r="AW133" s="14" t="s">
        <v>40</v>
      </c>
      <c r="AX133" s="14" t="s">
        <v>85</v>
      </c>
      <c r="AY133" s="261" t="s">
        <v>187</v>
      </c>
    </row>
    <row r="134" spans="2:65" s="1" customFormat="1" ht="16.5" customHeight="1">
      <c r="B134" s="41"/>
      <c r="C134" s="192" t="s">
        <v>10</v>
      </c>
      <c r="D134" s="192" t="s">
        <v>189</v>
      </c>
      <c r="E134" s="193" t="s">
        <v>1402</v>
      </c>
      <c r="F134" s="194" t="s">
        <v>1403</v>
      </c>
      <c r="G134" s="195" t="s">
        <v>233</v>
      </c>
      <c r="H134" s="196">
        <v>82.647999999999996</v>
      </c>
      <c r="I134" s="197"/>
      <c r="J134" s="198">
        <f>ROUND(I134*H134,2)</f>
        <v>0</v>
      </c>
      <c r="K134" s="194" t="s">
        <v>193</v>
      </c>
      <c r="L134" s="61"/>
      <c r="M134" s="199" t="s">
        <v>21</v>
      </c>
      <c r="N134" s="200" t="s">
        <v>48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194</v>
      </c>
      <c r="AT134" s="24" t="s">
        <v>189</v>
      </c>
      <c r="AU134" s="24" t="s">
        <v>87</v>
      </c>
      <c r="AY134" s="24" t="s">
        <v>187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85</v>
      </c>
      <c r="BK134" s="203">
        <f>ROUND(I134*H134,2)</f>
        <v>0</v>
      </c>
      <c r="BL134" s="24" t="s">
        <v>194</v>
      </c>
      <c r="BM134" s="24" t="s">
        <v>1701</v>
      </c>
    </row>
    <row r="135" spans="2:65" s="12" customFormat="1" ht="13.5">
      <c r="B135" s="230"/>
      <c r="C135" s="231"/>
      <c r="D135" s="206" t="s">
        <v>223</v>
      </c>
      <c r="E135" s="232" t="s">
        <v>21</v>
      </c>
      <c r="F135" s="233" t="s">
        <v>1702</v>
      </c>
      <c r="G135" s="231"/>
      <c r="H135" s="232" t="s">
        <v>21</v>
      </c>
      <c r="I135" s="234"/>
      <c r="J135" s="231"/>
      <c r="K135" s="231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223</v>
      </c>
      <c r="AU135" s="239" t="s">
        <v>87</v>
      </c>
      <c r="AV135" s="12" t="s">
        <v>85</v>
      </c>
      <c r="AW135" s="12" t="s">
        <v>40</v>
      </c>
      <c r="AX135" s="12" t="s">
        <v>77</v>
      </c>
      <c r="AY135" s="239" t="s">
        <v>187</v>
      </c>
    </row>
    <row r="136" spans="2:65" s="11" customFormat="1" ht="13.5">
      <c r="B136" s="204"/>
      <c r="C136" s="205"/>
      <c r="D136" s="206" t="s">
        <v>223</v>
      </c>
      <c r="E136" s="207" t="s">
        <v>21</v>
      </c>
      <c r="F136" s="208" t="s">
        <v>1703</v>
      </c>
      <c r="G136" s="205"/>
      <c r="H136" s="209">
        <v>81.286000000000001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223</v>
      </c>
      <c r="AU136" s="215" t="s">
        <v>87</v>
      </c>
      <c r="AV136" s="11" t="s">
        <v>87</v>
      </c>
      <c r="AW136" s="11" t="s">
        <v>40</v>
      </c>
      <c r="AX136" s="11" t="s">
        <v>77</v>
      </c>
      <c r="AY136" s="215" t="s">
        <v>187</v>
      </c>
    </row>
    <row r="137" spans="2:65" s="11" customFormat="1" ht="13.5">
      <c r="B137" s="204"/>
      <c r="C137" s="205"/>
      <c r="D137" s="206" t="s">
        <v>223</v>
      </c>
      <c r="E137" s="207" t="s">
        <v>21</v>
      </c>
      <c r="F137" s="208" t="s">
        <v>1704</v>
      </c>
      <c r="G137" s="205"/>
      <c r="H137" s="209">
        <v>1.3620000000000001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223</v>
      </c>
      <c r="AU137" s="215" t="s">
        <v>87</v>
      </c>
      <c r="AV137" s="11" t="s">
        <v>87</v>
      </c>
      <c r="AW137" s="11" t="s">
        <v>40</v>
      </c>
      <c r="AX137" s="11" t="s">
        <v>77</v>
      </c>
      <c r="AY137" s="215" t="s">
        <v>187</v>
      </c>
    </row>
    <row r="138" spans="2:65" s="14" customFormat="1" ht="13.5">
      <c r="B138" s="251"/>
      <c r="C138" s="252"/>
      <c r="D138" s="206" t="s">
        <v>223</v>
      </c>
      <c r="E138" s="253" t="s">
        <v>21</v>
      </c>
      <c r="F138" s="254" t="s">
        <v>1374</v>
      </c>
      <c r="G138" s="252"/>
      <c r="H138" s="255">
        <v>82.647999999999996</v>
      </c>
      <c r="I138" s="256"/>
      <c r="J138" s="252"/>
      <c r="K138" s="252"/>
      <c r="L138" s="257"/>
      <c r="M138" s="258"/>
      <c r="N138" s="259"/>
      <c r="O138" s="259"/>
      <c r="P138" s="259"/>
      <c r="Q138" s="259"/>
      <c r="R138" s="259"/>
      <c r="S138" s="259"/>
      <c r="T138" s="260"/>
      <c r="AT138" s="261" t="s">
        <v>223</v>
      </c>
      <c r="AU138" s="261" t="s">
        <v>87</v>
      </c>
      <c r="AV138" s="14" t="s">
        <v>194</v>
      </c>
      <c r="AW138" s="14" t="s">
        <v>40</v>
      </c>
      <c r="AX138" s="14" t="s">
        <v>85</v>
      </c>
      <c r="AY138" s="261" t="s">
        <v>187</v>
      </c>
    </row>
    <row r="139" spans="2:65" s="1" customFormat="1" ht="16.5" customHeight="1">
      <c r="B139" s="41"/>
      <c r="C139" s="220" t="s">
        <v>259</v>
      </c>
      <c r="D139" s="220" t="s">
        <v>511</v>
      </c>
      <c r="E139" s="221" t="s">
        <v>1410</v>
      </c>
      <c r="F139" s="222" t="s">
        <v>1411</v>
      </c>
      <c r="G139" s="223" t="s">
        <v>304</v>
      </c>
      <c r="H139" s="224">
        <v>166.97</v>
      </c>
      <c r="I139" s="225"/>
      <c r="J139" s="226">
        <f>ROUND(I139*H139,2)</f>
        <v>0</v>
      </c>
      <c r="K139" s="222" t="s">
        <v>193</v>
      </c>
      <c r="L139" s="227"/>
      <c r="M139" s="228" t="s">
        <v>21</v>
      </c>
      <c r="N139" s="229" t="s">
        <v>48</v>
      </c>
      <c r="O139" s="4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219</v>
      </c>
      <c r="AT139" s="24" t="s">
        <v>511</v>
      </c>
      <c r="AU139" s="24" t="s">
        <v>87</v>
      </c>
      <c r="AY139" s="24" t="s">
        <v>187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85</v>
      </c>
      <c r="BK139" s="203">
        <f>ROUND(I139*H139,2)</f>
        <v>0</v>
      </c>
      <c r="BL139" s="24" t="s">
        <v>194</v>
      </c>
      <c r="BM139" s="24" t="s">
        <v>1705</v>
      </c>
    </row>
    <row r="140" spans="2:65" s="12" customFormat="1" ht="13.5">
      <c r="B140" s="230"/>
      <c r="C140" s="231"/>
      <c r="D140" s="206" t="s">
        <v>223</v>
      </c>
      <c r="E140" s="232" t="s">
        <v>21</v>
      </c>
      <c r="F140" s="233" t="s">
        <v>1706</v>
      </c>
      <c r="G140" s="231"/>
      <c r="H140" s="232" t="s">
        <v>21</v>
      </c>
      <c r="I140" s="234"/>
      <c r="J140" s="231"/>
      <c r="K140" s="231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223</v>
      </c>
      <c r="AU140" s="239" t="s">
        <v>87</v>
      </c>
      <c r="AV140" s="12" t="s">
        <v>85</v>
      </c>
      <c r="AW140" s="12" t="s">
        <v>40</v>
      </c>
      <c r="AX140" s="12" t="s">
        <v>77</v>
      </c>
      <c r="AY140" s="239" t="s">
        <v>187</v>
      </c>
    </row>
    <row r="141" spans="2:65" s="11" customFormat="1" ht="13.5">
      <c r="B141" s="204"/>
      <c r="C141" s="205"/>
      <c r="D141" s="206" t="s">
        <v>223</v>
      </c>
      <c r="E141" s="207" t="s">
        <v>21</v>
      </c>
      <c r="F141" s="208" t="s">
        <v>1707</v>
      </c>
      <c r="G141" s="205"/>
      <c r="H141" s="209">
        <v>166.97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223</v>
      </c>
      <c r="AU141" s="215" t="s">
        <v>87</v>
      </c>
      <c r="AV141" s="11" t="s">
        <v>87</v>
      </c>
      <c r="AW141" s="11" t="s">
        <v>40</v>
      </c>
      <c r="AX141" s="11" t="s">
        <v>77</v>
      </c>
      <c r="AY141" s="215" t="s">
        <v>187</v>
      </c>
    </row>
    <row r="142" spans="2:65" s="11" customFormat="1" ht="13.5">
      <c r="B142" s="204"/>
      <c r="C142" s="205"/>
      <c r="D142" s="206" t="s">
        <v>223</v>
      </c>
      <c r="E142" s="207" t="s">
        <v>21</v>
      </c>
      <c r="F142" s="208" t="s">
        <v>1708</v>
      </c>
      <c r="G142" s="205"/>
      <c r="H142" s="209">
        <v>1.3620000000000001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223</v>
      </c>
      <c r="AU142" s="215" t="s">
        <v>87</v>
      </c>
      <c r="AV142" s="11" t="s">
        <v>87</v>
      </c>
      <c r="AW142" s="11" t="s">
        <v>40</v>
      </c>
      <c r="AX142" s="11" t="s">
        <v>77</v>
      </c>
      <c r="AY142" s="215" t="s">
        <v>187</v>
      </c>
    </row>
    <row r="143" spans="2:65" s="11" customFormat="1" ht="13.5">
      <c r="B143" s="204"/>
      <c r="C143" s="205"/>
      <c r="D143" s="206" t="s">
        <v>223</v>
      </c>
      <c r="E143" s="207" t="s">
        <v>21</v>
      </c>
      <c r="F143" s="208" t="s">
        <v>1709</v>
      </c>
      <c r="G143" s="205"/>
      <c r="H143" s="209">
        <v>166.97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223</v>
      </c>
      <c r="AU143" s="215" t="s">
        <v>87</v>
      </c>
      <c r="AV143" s="11" t="s">
        <v>87</v>
      </c>
      <c r="AW143" s="11" t="s">
        <v>40</v>
      </c>
      <c r="AX143" s="11" t="s">
        <v>85</v>
      </c>
      <c r="AY143" s="215" t="s">
        <v>187</v>
      </c>
    </row>
    <row r="144" spans="2:65" s="1" customFormat="1" ht="16.5" customHeight="1">
      <c r="B144" s="41"/>
      <c r="C144" s="220" t="s">
        <v>264</v>
      </c>
      <c r="D144" s="220" t="s">
        <v>511</v>
      </c>
      <c r="E144" s="221" t="s">
        <v>1710</v>
      </c>
      <c r="F144" s="222" t="s">
        <v>1711</v>
      </c>
      <c r="G144" s="223" t="s">
        <v>304</v>
      </c>
      <c r="H144" s="224">
        <v>2.798</v>
      </c>
      <c r="I144" s="225"/>
      <c r="J144" s="226">
        <f>ROUND(I144*H144,2)</f>
        <v>0</v>
      </c>
      <c r="K144" s="222" t="s">
        <v>193</v>
      </c>
      <c r="L144" s="227"/>
      <c r="M144" s="228" t="s">
        <v>21</v>
      </c>
      <c r="N144" s="229" t="s">
        <v>48</v>
      </c>
      <c r="O144" s="42"/>
      <c r="P144" s="201">
        <f>O144*H144</f>
        <v>0</v>
      </c>
      <c r="Q144" s="201">
        <v>1</v>
      </c>
      <c r="R144" s="201">
        <f>Q144*H144</f>
        <v>2.798</v>
      </c>
      <c r="S144" s="201">
        <v>0</v>
      </c>
      <c r="T144" s="202">
        <f>S144*H144</f>
        <v>0</v>
      </c>
      <c r="AR144" s="24" t="s">
        <v>219</v>
      </c>
      <c r="AT144" s="24" t="s">
        <v>511</v>
      </c>
      <c r="AU144" s="24" t="s">
        <v>87</v>
      </c>
      <c r="AY144" s="24" t="s">
        <v>187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85</v>
      </c>
      <c r="BK144" s="203">
        <f>ROUND(I144*H144,2)</f>
        <v>0</v>
      </c>
      <c r="BL144" s="24" t="s">
        <v>194</v>
      </c>
      <c r="BM144" s="24" t="s">
        <v>1712</v>
      </c>
    </row>
    <row r="145" spans="2:65" s="12" customFormat="1" ht="13.5">
      <c r="B145" s="230"/>
      <c r="C145" s="231"/>
      <c r="D145" s="206" t="s">
        <v>223</v>
      </c>
      <c r="E145" s="232" t="s">
        <v>21</v>
      </c>
      <c r="F145" s="233" t="s">
        <v>1713</v>
      </c>
      <c r="G145" s="231"/>
      <c r="H145" s="232" t="s">
        <v>21</v>
      </c>
      <c r="I145" s="234"/>
      <c r="J145" s="231"/>
      <c r="K145" s="231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223</v>
      </c>
      <c r="AU145" s="239" t="s">
        <v>87</v>
      </c>
      <c r="AV145" s="12" t="s">
        <v>85</v>
      </c>
      <c r="AW145" s="12" t="s">
        <v>40</v>
      </c>
      <c r="AX145" s="12" t="s">
        <v>77</v>
      </c>
      <c r="AY145" s="239" t="s">
        <v>187</v>
      </c>
    </row>
    <row r="146" spans="2:65" s="11" customFormat="1" ht="13.5">
      <c r="B146" s="204"/>
      <c r="C146" s="205"/>
      <c r="D146" s="206" t="s">
        <v>223</v>
      </c>
      <c r="E146" s="207" t="s">
        <v>21</v>
      </c>
      <c r="F146" s="208" t="s">
        <v>1714</v>
      </c>
      <c r="G146" s="205"/>
      <c r="H146" s="209">
        <v>2.798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223</v>
      </c>
      <c r="AU146" s="215" t="s">
        <v>87</v>
      </c>
      <c r="AV146" s="11" t="s">
        <v>87</v>
      </c>
      <c r="AW146" s="11" t="s">
        <v>40</v>
      </c>
      <c r="AX146" s="11" t="s">
        <v>85</v>
      </c>
      <c r="AY146" s="215" t="s">
        <v>187</v>
      </c>
    </row>
    <row r="147" spans="2:65" s="1" customFormat="1" ht="16.5" customHeight="1">
      <c r="B147" s="41"/>
      <c r="C147" s="192" t="s">
        <v>269</v>
      </c>
      <c r="D147" s="192" t="s">
        <v>189</v>
      </c>
      <c r="E147" s="193" t="s">
        <v>1414</v>
      </c>
      <c r="F147" s="194" t="s">
        <v>1415</v>
      </c>
      <c r="G147" s="195" t="s">
        <v>233</v>
      </c>
      <c r="H147" s="196">
        <v>25.823</v>
      </c>
      <c r="I147" s="197"/>
      <c r="J147" s="198">
        <f>ROUND(I147*H147,2)</f>
        <v>0</v>
      </c>
      <c r="K147" s="194" t="s">
        <v>193</v>
      </c>
      <c r="L147" s="61"/>
      <c r="M147" s="199" t="s">
        <v>21</v>
      </c>
      <c r="N147" s="200" t="s">
        <v>48</v>
      </c>
      <c r="O147" s="4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194</v>
      </c>
      <c r="AT147" s="24" t="s">
        <v>189</v>
      </c>
      <c r="AU147" s="24" t="s">
        <v>87</v>
      </c>
      <c r="AY147" s="24" t="s">
        <v>187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85</v>
      </c>
      <c r="BK147" s="203">
        <f>ROUND(I147*H147,2)</f>
        <v>0</v>
      </c>
      <c r="BL147" s="24" t="s">
        <v>194</v>
      </c>
      <c r="BM147" s="24" t="s">
        <v>1715</v>
      </c>
    </row>
    <row r="148" spans="2:65" s="12" customFormat="1" ht="13.5">
      <c r="B148" s="230"/>
      <c r="C148" s="231"/>
      <c r="D148" s="206" t="s">
        <v>223</v>
      </c>
      <c r="E148" s="232" t="s">
        <v>21</v>
      </c>
      <c r="F148" s="233" t="s">
        <v>1706</v>
      </c>
      <c r="G148" s="231"/>
      <c r="H148" s="232" t="s">
        <v>21</v>
      </c>
      <c r="I148" s="234"/>
      <c r="J148" s="231"/>
      <c r="K148" s="231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223</v>
      </c>
      <c r="AU148" s="239" t="s">
        <v>87</v>
      </c>
      <c r="AV148" s="12" t="s">
        <v>85</v>
      </c>
      <c r="AW148" s="12" t="s">
        <v>40</v>
      </c>
      <c r="AX148" s="12" t="s">
        <v>77</v>
      </c>
      <c r="AY148" s="239" t="s">
        <v>187</v>
      </c>
    </row>
    <row r="149" spans="2:65" s="11" customFormat="1" ht="13.5">
      <c r="B149" s="204"/>
      <c r="C149" s="205"/>
      <c r="D149" s="206" t="s">
        <v>223</v>
      </c>
      <c r="E149" s="207" t="s">
        <v>21</v>
      </c>
      <c r="F149" s="208" t="s">
        <v>1716</v>
      </c>
      <c r="G149" s="205"/>
      <c r="H149" s="209">
        <v>25.823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223</v>
      </c>
      <c r="AU149" s="215" t="s">
        <v>87</v>
      </c>
      <c r="AV149" s="11" t="s">
        <v>87</v>
      </c>
      <c r="AW149" s="11" t="s">
        <v>40</v>
      </c>
      <c r="AX149" s="11" t="s">
        <v>85</v>
      </c>
      <c r="AY149" s="215" t="s">
        <v>187</v>
      </c>
    </row>
    <row r="150" spans="2:65" s="1" customFormat="1" ht="16.5" customHeight="1">
      <c r="B150" s="41"/>
      <c r="C150" s="220" t="s">
        <v>274</v>
      </c>
      <c r="D150" s="220" t="s">
        <v>511</v>
      </c>
      <c r="E150" s="221" t="s">
        <v>1420</v>
      </c>
      <c r="F150" s="222" t="s">
        <v>1421</v>
      </c>
      <c r="G150" s="223" t="s">
        <v>304</v>
      </c>
      <c r="H150" s="224">
        <v>53.042999999999999</v>
      </c>
      <c r="I150" s="225"/>
      <c r="J150" s="226">
        <f>ROUND(I150*H150,2)</f>
        <v>0</v>
      </c>
      <c r="K150" s="222" t="s">
        <v>193</v>
      </c>
      <c r="L150" s="227"/>
      <c r="M150" s="228" t="s">
        <v>21</v>
      </c>
      <c r="N150" s="229" t="s">
        <v>48</v>
      </c>
      <c r="O150" s="4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219</v>
      </c>
      <c r="AT150" s="24" t="s">
        <v>511</v>
      </c>
      <c r="AU150" s="24" t="s">
        <v>87</v>
      </c>
      <c r="AY150" s="24" t="s">
        <v>187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85</v>
      </c>
      <c r="BK150" s="203">
        <f>ROUND(I150*H150,2)</f>
        <v>0</v>
      </c>
      <c r="BL150" s="24" t="s">
        <v>194</v>
      </c>
      <c r="BM150" s="24" t="s">
        <v>1717</v>
      </c>
    </row>
    <row r="151" spans="2:65" s="11" customFormat="1" ht="13.5">
      <c r="B151" s="204"/>
      <c r="C151" s="205"/>
      <c r="D151" s="206" t="s">
        <v>223</v>
      </c>
      <c r="E151" s="207" t="s">
        <v>21</v>
      </c>
      <c r="F151" s="208" t="s">
        <v>1718</v>
      </c>
      <c r="G151" s="205"/>
      <c r="H151" s="209">
        <v>53.042999999999999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223</v>
      </c>
      <c r="AU151" s="215" t="s">
        <v>87</v>
      </c>
      <c r="AV151" s="11" t="s">
        <v>87</v>
      </c>
      <c r="AW151" s="11" t="s">
        <v>40</v>
      </c>
      <c r="AX151" s="11" t="s">
        <v>85</v>
      </c>
      <c r="AY151" s="215" t="s">
        <v>187</v>
      </c>
    </row>
    <row r="152" spans="2:65" s="10" customFormat="1" ht="29.85" customHeight="1">
      <c r="B152" s="176"/>
      <c r="C152" s="177"/>
      <c r="D152" s="178" t="s">
        <v>76</v>
      </c>
      <c r="E152" s="190" t="s">
        <v>199</v>
      </c>
      <c r="F152" s="190" t="s">
        <v>507</v>
      </c>
      <c r="G152" s="177"/>
      <c r="H152" s="177"/>
      <c r="I152" s="180"/>
      <c r="J152" s="191">
        <f>BK152</f>
        <v>0</v>
      </c>
      <c r="K152" s="177"/>
      <c r="L152" s="182"/>
      <c r="M152" s="183"/>
      <c r="N152" s="184"/>
      <c r="O152" s="184"/>
      <c r="P152" s="185">
        <f>SUM(P153:P167)</f>
        <v>0</v>
      </c>
      <c r="Q152" s="184"/>
      <c r="R152" s="185">
        <f>SUM(R153:R167)</f>
        <v>4.0014900000000004</v>
      </c>
      <c r="S152" s="184"/>
      <c r="T152" s="186">
        <f>SUM(T153:T167)</f>
        <v>0</v>
      </c>
      <c r="AR152" s="187" t="s">
        <v>85</v>
      </c>
      <c r="AT152" s="188" t="s">
        <v>76</v>
      </c>
      <c r="AU152" s="188" t="s">
        <v>85</v>
      </c>
      <c r="AY152" s="187" t="s">
        <v>187</v>
      </c>
      <c r="BK152" s="189">
        <f>SUM(BK153:BK167)</f>
        <v>0</v>
      </c>
    </row>
    <row r="153" spans="2:65" s="1" customFormat="1" ht="16.5" customHeight="1">
      <c r="B153" s="41"/>
      <c r="C153" s="192" t="s">
        <v>279</v>
      </c>
      <c r="D153" s="192" t="s">
        <v>189</v>
      </c>
      <c r="E153" s="193" t="s">
        <v>1719</v>
      </c>
      <c r="F153" s="194" t="s">
        <v>1720</v>
      </c>
      <c r="G153" s="195" t="s">
        <v>192</v>
      </c>
      <c r="H153" s="196">
        <v>1</v>
      </c>
      <c r="I153" s="197"/>
      <c r="J153" s="198">
        <f>ROUND(I153*H153,2)</f>
        <v>0</v>
      </c>
      <c r="K153" s="194" t="s">
        <v>193</v>
      </c>
      <c r="L153" s="61"/>
      <c r="M153" s="199" t="s">
        <v>21</v>
      </c>
      <c r="N153" s="200" t="s">
        <v>48</v>
      </c>
      <c r="O153" s="42"/>
      <c r="P153" s="201">
        <f>O153*H153</f>
        <v>0</v>
      </c>
      <c r="Q153" s="201">
        <v>4.7649999999999998E-2</v>
      </c>
      <c r="R153" s="201">
        <f>Q153*H153</f>
        <v>4.7649999999999998E-2</v>
      </c>
      <c r="S153" s="201">
        <v>0</v>
      </c>
      <c r="T153" s="202">
        <f>S153*H153</f>
        <v>0</v>
      </c>
      <c r="AR153" s="24" t="s">
        <v>194</v>
      </c>
      <c r="AT153" s="24" t="s">
        <v>189</v>
      </c>
      <c r="AU153" s="24" t="s">
        <v>87</v>
      </c>
      <c r="AY153" s="24" t="s">
        <v>187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85</v>
      </c>
      <c r="BK153" s="203">
        <f>ROUND(I153*H153,2)</f>
        <v>0</v>
      </c>
      <c r="BL153" s="24" t="s">
        <v>194</v>
      </c>
      <c r="BM153" s="24" t="s">
        <v>1721</v>
      </c>
    </row>
    <row r="154" spans="2:65" s="11" customFormat="1" ht="13.5">
      <c r="B154" s="204"/>
      <c r="C154" s="205"/>
      <c r="D154" s="206" t="s">
        <v>223</v>
      </c>
      <c r="E154" s="207" t="s">
        <v>21</v>
      </c>
      <c r="F154" s="208" t="s">
        <v>85</v>
      </c>
      <c r="G154" s="205"/>
      <c r="H154" s="209">
        <v>1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223</v>
      </c>
      <c r="AU154" s="215" t="s">
        <v>87</v>
      </c>
      <c r="AV154" s="11" t="s">
        <v>87</v>
      </c>
      <c r="AW154" s="11" t="s">
        <v>40</v>
      </c>
      <c r="AX154" s="11" t="s">
        <v>85</v>
      </c>
      <c r="AY154" s="215" t="s">
        <v>187</v>
      </c>
    </row>
    <row r="155" spans="2:65" s="1" customFormat="1" ht="16.5" customHeight="1">
      <c r="B155" s="41"/>
      <c r="C155" s="220" t="s">
        <v>9</v>
      </c>
      <c r="D155" s="220" t="s">
        <v>511</v>
      </c>
      <c r="E155" s="221" t="s">
        <v>1722</v>
      </c>
      <c r="F155" s="222" t="s">
        <v>1723</v>
      </c>
      <c r="G155" s="223" t="s">
        <v>192</v>
      </c>
      <c r="H155" s="224">
        <v>1</v>
      </c>
      <c r="I155" s="225"/>
      <c r="J155" s="226">
        <f>ROUND(I155*H155,2)</f>
        <v>0</v>
      </c>
      <c r="K155" s="222" t="s">
        <v>193</v>
      </c>
      <c r="L155" s="227"/>
      <c r="M155" s="228" t="s">
        <v>21</v>
      </c>
      <c r="N155" s="229" t="s">
        <v>48</v>
      </c>
      <c r="O155" s="42"/>
      <c r="P155" s="201">
        <f>O155*H155</f>
        <v>0</v>
      </c>
      <c r="Q155" s="201">
        <v>2.9870000000000001</v>
      </c>
      <c r="R155" s="201">
        <f>Q155*H155</f>
        <v>2.9870000000000001</v>
      </c>
      <c r="S155" s="201">
        <v>0</v>
      </c>
      <c r="T155" s="202">
        <f>S155*H155</f>
        <v>0</v>
      </c>
      <c r="AR155" s="24" t="s">
        <v>219</v>
      </c>
      <c r="AT155" s="24" t="s">
        <v>511</v>
      </c>
      <c r="AU155" s="24" t="s">
        <v>87</v>
      </c>
      <c r="AY155" s="24" t="s">
        <v>187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85</v>
      </c>
      <c r="BK155" s="203">
        <f>ROUND(I155*H155,2)</f>
        <v>0</v>
      </c>
      <c r="BL155" s="24" t="s">
        <v>194</v>
      </c>
      <c r="BM155" s="24" t="s">
        <v>1724</v>
      </c>
    </row>
    <row r="156" spans="2:65" s="12" customFormat="1" ht="13.5">
      <c r="B156" s="230"/>
      <c r="C156" s="231"/>
      <c r="D156" s="206" t="s">
        <v>223</v>
      </c>
      <c r="E156" s="232" t="s">
        <v>21</v>
      </c>
      <c r="F156" s="233" t="s">
        <v>1613</v>
      </c>
      <c r="G156" s="231"/>
      <c r="H156" s="232" t="s">
        <v>21</v>
      </c>
      <c r="I156" s="234"/>
      <c r="J156" s="231"/>
      <c r="K156" s="231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223</v>
      </c>
      <c r="AU156" s="239" t="s">
        <v>87</v>
      </c>
      <c r="AV156" s="12" t="s">
        <v>85</v>
      </c>
      <c r="AW156" s="12" t="s">
        <v>40</v>
      </c>
      <c r="AX156" s="12" t="s">
        <v>77</v>
      </c>
      <c r="AY156" s="239" t="s">
        <v>187</v>
      </c>
    </row>
    <row r="157" spans="2:65" s="11" customFormat="1" ht="13.5">
      <c r="B157" s="204"/>
      <c r="C157" s="205"/>
      <c r="D157" s="206" t="s">
        <v>223</v>
      </c>
      <c r="E157" s="207" t="s">
        <v>21</v>
      </c>
      <c r="F157" s="208" t="s">
        <v>85</v>
      </c>
      <c r="G157" s="205"/>
      <c r="H157" s="209">
        <v>1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223</v>
      </c>
      <c r="AU157" s="215" t="s">
        <v>87</v>
      </c>
      <c r="AV157" s="11" t="s">
        <v>87</v>
      </c>
      <c r="AW157" s="11" t="s">
        <v>40</v>
      </c>
      <c r="AX157" s="11" t="s">
        <v>85</v>
      </c>
      <c r="AY157" s="215" t="s">
        <v>187</v>
      </c>
    </row>
    <row r="158" spans="2:65" s="1" customFormat="1" ht="25.5" customHeight="1">
      <c r="B158" s="41"/>
      <c r="C158" s="192" t="s">
        <v>286</v>
      </c>
      <c r="D158" s="192" t="s">
        <v>189</v>
      </c>
      <c r="E158" s="193" t="s">
        <v>1725</v>
      </c>
      <c r="F158" s="194" t="s">
        <v>1726</v>
      </c>
      <c r="G158" s="195" t="s">
        <v>192</v>
      </c>
      <c r="H158" s="196">
        <v>2</v>
      </c>
      <c r="I158" s="197"/>
      <c r="J158" s="198">
        <f>ROUND(I158*H158,2)</f>
        <v>0</v>
      </c>
      <c r="K158" s="194" t="s">
        <v>193</v>
      </c>
      <c r="L158" s="61"/>
      <c r="M158" s="199" t="s">
        <v>21</v>
      </c>
      <c r="N158" s="200" t="s">
        <v>48</v>
      </c>
      <c r="O158" s="42"/>
      <c r="P158" s="201">
        <f>O158*H158</f>
        <v>0</v>
      </c>
      <c r="Q158" s="201">
        <v>2.1199999999999999E-3</v>
      </c>
      <c r="R158" s="201">
        <f>Q158*H158</f>
        <v>4.2399999999999998E-3</v>
      </c>
      <c r="S158" s="201">
        <v>0</v>
      </c>
      <c r="T158" s="202">
        <f>S158*H158</f>
        <v>0</v>
      </c>
      <c r="AR158" s="24" t="s">
        <v>194</v>
      </c>
      <c r="AT158" s="24" t="s">
        <v>189</v>
      </c>
      <c r="AU158" s="24" t="s">
        <v>87</v>
      </c>
      <c r="AY158" s="24" t="s">
        <v>187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85</v>
      </c>
      <c r="BK158" s="203">
        <f>ROUND(I158*H158,2)</f>
        <v>0</v>
      </c>
      <c r="BL158" s="24" t="s">
        <v>194</v>
      </c>
      <c r="BM158" s="24" t="s">
        <v>1727</v>
      </c>
    </row>
    <row r="159" spans="2:65" s="11" customFormat="1" ht="13.5">
      <c r="B159" s="204"/>
      <c r="C159" s="205"/>
      <c r="D159" s="206" t="s">
        <v>223</v>
      </c>
      <c r="E159" s="207" t="s">
        <v>21</v>
      </c>
      <c r="F159" s="208" t="s">
        <v>87</v>
      </c>
      <c r="G159" s="205"/>
      <c r="H159" s="209">
        <v>2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223</v>
      </c>
      <c r="AU159" s="215" t="s">
        <v>87</v>
      </c>
      <c r="AV159" s="11" t="s">
        <v>87</v>
      </c>
      <c r="AW159" s="11" t="s">
        <v>40</v>
      </c>
      <c r="AX159" s="11" t="s">
        <v>85</v>
      </c>
      <c r="AY159" s="215" t="s">
        <v>187</v>
      </c>
    </row>
    <row r="160" spans="2:65" s="1" customFormat="1" ht="16.5" customHeight="1">
      <c r="B160" s="41"/>
      <c r="C160" s="192" t="s">
        <v>290</v>
      </c>
      <c r="D160" s="192" t="s">
        <v>189</v>
      </c>
      <c r="E160" s="193" t="s">
        <v>1728</v>
      </c>
      <c r="F160" s="194" t="s">
        <v>1729</v>
      </c>
      <c r="G160" s="195" t="s">
        <v>192</v>
      </c>
      <c r="H160" s="196">
        <v>1</v>
      </c>
      <c r="I160" s="197"/>
      <c r="J160" s="198">
        <f>ROUND(I160*H160,2)</f>
        <v>0</v>
      </c>
      <c r="K160" s="194" t="s">
        <v>193</v>
      </c>
      <c r="L160" s="61"/>
      <c r="M160" s="199" t="s">
        <v>21</v>
      </c>
      <c r="N160" s="200" t="s">
        <v>48</v>
      </c>
      <c r="O160" s="42"/>
      <c r="P160" s="201">
        <f>O160*H160</f>
        <v>0</v>
      </c>
      <c r="Q160" s="201">
        <v>3.8260000000000002E-2</v>
      </c>
      <c r="R160" s="201">
        <f>Q160*H160</f>
        <v>3.8260000000000002E-2</v>
      </c>
      <c r="S160" s="201">
        <v>0</v>
      </c>
      <c r="T160" s="202">
        <f>S160*H160</f>
        <v>0</v>
      </c>
      <c r="AR160" s="24" t="s">
        <v>194</v>
      </c>
      <c r="AT160" s="24" t="s">
        <v>189</v>
      </c>
      <c r="AU160" s="24" t="s">
        <v>87</v>
      </c>
      <c r="AY160" s="24" t="s">
        <v>187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85</v>
      </c>
      <c r="BK160" s="203">
        <f>ROUND(I160*H160,2)</f>
        <v>0</v>
      </c>
      <c r="BL160" s="24" t="s">
        <v>194</v>
      </c>
      <c r="BM160" s="24" t="s">
        <v>1730</v>
      </c>
    </row>
    <row r="161" spans="2:65" s="11" customFormat="1" ht="13.5">
      <c r="B161" s="204"/>
      <c r="C161" s="205"/>
      <c r="D161" s="206" t="s">
        <v>223</v>
      </c>
      <c r="E161" s="207" t="s">
        <v>21</v>
      </c>
      <c r="F161" s="208" t="s">
        <v>85</v>
      </c>
      <c r="G161" s="205"/>
      <c r="H161" s="209">
        <v>1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223</v>
      </c>
      <c r="AU161" s="215" t="s">
        <v>87</v>
      </c>
      <c r="AV161" s="11" t="s">
        <v>87</v>
      </c>
      <c r="AW161" s="11" t="s">
        <v>40</v>
      </c>
      <c r="AX161" s="11" t="s">
        <v>85</v>
      </c>
      <c r="AY161" s="215" t="s">
        <v>187</v>
      </c>
    </row>
    <row r="162" spans="2:65" s="1" customFormat="1" ht="16.5" customHeight="1">
      <c r="B162" s="41"/>
      <c r="C162" s="220" t="s">
        <v>295</v>
      </c>
      <c r="D162" s="220" t="s">
        <v>511</v>
      </c>
      <c r="E162" s="221" t="s">
        <v>1731</v>
      </c>
      <c r="F162" s="222" t="s">
        <v>1732</v>
      </c>
      <c r="G162" s="223" t="s">
        <v>192</v>
      </c>
      <c r="H162" s="224">
        <v>1</v>
      </c>
      <c r="I162" s="225"/>
      <c r="J162" s="226">
        <f>ROUND(I162*H162,2)</f>
        <v>0</v>
      </c>
      <c r="K162" s="222" t="s">
        <v>193</v>
      </c>
      <c r="L162" s="227"/>
      <c r="M162" s="228" t="s">
        <v>21</v>
      </c>
      <c r="N162" s="229" t="s">
        <v>48</v>
      </c>
      <c r="O162" s="42"/>
      <c r="P162" s="201">
        <f>O162*H162</f>
        <v>0</v>
      </c>
      <c r="Q162" s="201">
        <v>0.58899999999999997</v>
      </c>
      <c r="R162" s="201">
        <f>Q162*H162</f>
        <v>0.58899999999999997</v>
      </c>
      <c r="S162" s="201">
        <v>0</v>
      </c>
      <c r="T162" s="202">
        <f>S162*H162</f>
        <v>0</v>
      </c>
      <c r="AR162" s="24" t="s">
        <v>219</v>
      </c>
      <c r="AT162" s="24" t="s">
        <v>511</v>
      </c>
      <c r="AU162" s="24" t="s">
        <v>87</v>
      </c>
      <c r="AY162" s="24" t="s">
        <v>187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85</v>
      </c>
      <c r="BK162" s="203">
        <f>ROUND(I162*H162,2)</f>
        <v>0</v>
      </c>
      <c r="BL162" s="24" t="s">
        <v>194</v>
      </c>
      <c r="BM162" s="24" t="s">
        <v>1733</v>
      </c>
    </row>
    <row r="163" spans="2:65" s="11" customFormat="1" ht="13.5">
      <c r="B163" s="204"/>
      <c r="C163" s="205"/>
      <c r="D163" s="206" t="s">
        <v>223</v>
      </c>
      <c r="E163" s="207" t="s">
        <v>21</v>
      </c>
      <c r="F163" s="208" t="s">
        <v>85</v>
      </c>
      <c r="G163" s="205"/>
      <c r="H163" s="209">
        <v>1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223</v>
      </c>
      <c r="AU163" s="215" t="s">
        <v>87</v>
      </c>
      <c r="AV163" s="11" t="s">
        <v>87</v>
      </c>
      <c r="AW163" s="11" t="s">
        <v>40</v>
      </c>
      <c r="AX163" s="11" t="s">
        <v>85</v>
      </c>
      <c r="AY163" s="215" t="s">
        <v>187</v>
      </c>
    </row>
    <row r="164" spans="2:65" s="1" customFormat="1" ht="25.5" customHeight="1">
      <c r="B164" s="41"/>
      <c r="C164" s="192" t="s">
        <v>301</v>
      </c>
      <c r="D164" s="192" t="s">
        <v>189</v>
      </c>
      <c r="E164" s="193" t="s">
        <v>1734</v>
      </c>
      <c r="F164" s="194" t="s">
        <v>1735</v>
      </c>
      <c r="G164" s="195" t="s">
        <v>192</v>
      </c>
      <c r="H164" s="196">
        <v>1</v>
      </c>
      <c r="I164" s="197"/>
      <c r="J164" s="198">
        <f>ROUND(I164*H164,2)</f>
        <v>0</v>
      </c>
      <c r="K164" s="194" t="s">
        <v>193</v>
      </c>
      <c r="L164" s="61"/>
      <c r="M164" s="199" t="s">
        <v>21</v>
      </c>
      <c r="N164" s="200" t="s">
        <v>48</v>
      </c>
      <c r="O164" s="42"/>
      <c r="P164" s="201">
        <f>O164*H164</f>
        <v>0</v>
      </c>
      <c r="Q164" s="201">
        <v>0.21734000000000001</v>
      </c>
      <c r="R164" s="201">
        <f>Q164*H164</f>
        <v>0.21734000000000001</v>
      </c>
      <c r="S164" s="201">
        <v>0</v>
      </c>
      <c r="T164" s="202">
        <f>S164*H164</f>
        <v>0</v>
      </c>
      <c r="AR164" s="24" t="s">
        <v>194</v>
      </c>
      <c r="AT164" s="24" t="s">
        <v>189</v>
      </c>
      <c r="AU164" s="24" t="s">
        <v>87</v>
      </c>
      <c r="AY164" s="24" t="s">
        <v>187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85</v>
      </c>
      <c r="BK164" s="203">
        <f>ROUND(I164*H164,2)</f>
        <v>0</v>
      </c>
      <c r="BL164" s="24" t="s">
        <v>194</v>
      </c>
      <c r="BM164" s="24" t="s">
        <v>1736</v>
      </c>
    </row>
    <row r="165" spans="2:65" s="11" customFormat="1" ht="13.5">
      <c r="B165" s="204"/>
      <c r="C165" s="205"/>
      <c r="D165" s="206" t="s">
        <v>223</v>
      </c>
      <c r="E165" s="207" t="s">
        <v>21</v>
      </c>
      <c r="F165" s="208" t="s">
        <v>85</v>
      </c>
      <c r="G165" s="205"/>
      <c r="H165" s="209">
        <v>1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223</v>
      </c>
      <c r="AU165" s="215" t="s">
        <v>87</v>
      </c>
      <c r="AV165" s="11" t="s">
        <v>87</v>
      </c>
      <c r="AW165" s="11" t="s">
        <v>40</v>
      </c>
      <c r="AX165" s="11" t="s">
        <v>85</v>
      </c>
      <c r="AY165" s="215" t="s">
        <v>187</v>
      </c>
    </row>
    <row r="166" spans="2:65" s="1" customFormat="1" ht="16.5" customHeight="1">
      <c r="B166" s="41"/>
      <c r="C166" s="220" t="s">
        <v>307</v>
      </c>
      <c r="D166" s="220" t="s">
        <v>511</v>
      </c>
      <c r="E166" s="221" t="s">
        <v>1737</v>
      </c>
      <c r="F166" s="222" t="s">
        <v>1738</v>
      </c>
      <c r="G166" s="223" t="s">
        <v>192</v>
      </c>
      <c r="H166" s="224">
        <v>1</v>
      </c>
      <c r="I166" s="225"/>
      <c r="J166" s="226">
        <f>ROUND(I166*H166,2)</f>
        <v>0</v>
      </c>
      <c r="K166" s="222" t="s">
        <v>193</v>
      </c>
      <c r="L166" s="227"/>
      <c r="M166" s="228" t="s">
        <v>21</v>
      </c>
      <c r="N166" s="229" t="s">
        <v>48</v>
      </c>
      <c r="O166" s="42"/>
      <c r="P166" s="201">
        <f>O166*H166</f>
        <v>0</v>
      </c>
      <c r="Q166" s="201">
        <v>0.11799999999999999</v>
      </c>
      <c r="R166" s="201">
        <f>Q166*H166</f>
        <v>0.11799999999999999</v>
      </c>
      <c r="S166" s="201">
        <v>0</v>
      </c>
      <c r="T166" s="202">
        <f>S166*H166</f>
        <v>0</v>
      </c>
      <c r="AR166" s="24" t="s">
        <v>219</v>
      </c>
      <c r="AT166" s="24" t="s">
        <v>511</v>
      </c>
      <c r="AU166" s="24" t="s">
        <v>87</v>
      </c>
      <c r="AY166" s="24" t="s">
        <v>187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85</v>
      </c>
      <c r="BK166" s="203">
        <f>ROUND(I166*H166,2)</f>
        <v>0</v>
      </c>
      <c r="BL166" s="24" t="s">
        <v>194</v>
      </c>
      <c r="BM166" s="24" t="s">
        <v>1739</v>
      </c>
    </row>
    <row r="167" spans="2:65" s="11" customFormat="1" ht="13.5">
      <c r="B167" s="204"/>
      <c r="C167" s="205"/>
      <c r="D167" s="206" t="s">
        <v>223</v>
      </c>
      <c r="E167" s="207" t="s">
        <v>21</v>
      </c>
      <c r="F167" s="208" t="s">
        <v>85</v>
      </c>
      <c r="G167" s="205"/>
      <c r="H167" s="209">
        <v>1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223</v>
      </c>
      <c r="AU167" s="215" t="s">
        <v>87</v>
      </c>
      <c r="AV167" s="11" t="s">
        <v>87</v>
      </c>
      <c r="AW167" s="11" t="s">
        <v>40</v>
      </c>
      <c r="AX167" s="11" t="s">
        <v>85</v>
      </c>
      <c r="AY167" s="215" t="s">
        <v>187</v>
      </c>
    </row>
    <row r="168" spans="2:65" s="10" customFormat="1" ht="29.85" customHeight="1">
      <c r="B168" s="176"/>
      <c r="C168" s="177"/>
      <c r="D168" s="178" t="s">
        <v>76</v>
      </c>
      <c r="E168" s="190" t="s">
        <v>194</v>
      </c>
      <c r="F168" s="190" t="s">
        <v>1304</v>
      </c>
      <c r="G168" s="177"/>
      <c r="H168" s="177"/>
      <c r="I168" s="180"/>
      <c r="J168" s="191">
        <f>BK168</f>
        <v>0</v>
      </c>
      <c r="K168" s="177"/>
      <c r="L168" s="182"/>
      <c r="M168" s="183"/>
      <c r="N168" s="184"/>
      <c r="O168" s="184"/>
      <c r="P168" s="185">
        <f>SUM(P169:P176)</f>
        <v>0</v>
      </c>
      <c r="Q168" s="184"/>
      <c r="R168" s="185">
        <f>SUM(R169:R176)</f>
        <v>0</v>
      </c>
      <c r="S168" s="184"/>
      <c r="T168" s="186">
        <f>SUM(T169:T176)</f>
        <v>0</v>
      </c>
      <c r="AR168" s="187" t="s">
        <v>85</v>
      </c>
      <c r="AT168" s="188" t="s">
        <v>76</v>
      </c>
      <c r="AU168" s="188" t="s">
        <v>85</v>
      </c>
      <c r="AY168" s="187" t="s">
        <v>187</v>
      </c>
      <c r="BK168" s="189">
        <f>SUM(BK169:BK176)</f>
        <v>0</v>
      </c>
    </row>
    <row r="169" spans="2:65" s="1" customFormat="1" ht="16.5" customHeight="1">
      <c r="B169" s="41"/>
      <c r="C169" s="192" t="s">
        <v>312</v>
      </c>
      <c r="D169" s="192" t="s">
        <v>189</v>
      </c>
      <c r="E169" s="193" t="s">
        <v>1740</v>
      </c>
      <c r="F169" s="194" t="s">
        <v>1741</v>
      </c>
      <c r="G169" s="195" t="s">
        <v>233</v>
      </c>
      <c r="H169" s="196">
        <v>8.8689999999999998</v>
      </c>
      <c r="I169" s="197"/>
      <c r="J169" s="198">
        <f>ROUND(I169*H169,2)</f>
        <v>0</v>
      </c>
      <c r="K169" s="194" t="s">
        <v>193</v>
      </c>
      <c r="L169" s="61"/>
      <c r="M169" s="199" t="s">
        <v>21</v>
      </c>
      <c r="N169" s="200" t="s">
        <v>48</v>
      </c>
      <c r="O169" s="4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194</v>
      </c>
      <c r="AT169" s="24" t="s">
        <v>189</v>
      </c>
      <c r="AU169" s="24" t="s">
        <v>87</v>
      </c>
      <c r="AY169" s="24" t="s">
        <v>187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85</v>
      </c>
      <c r="BK169" s="203">
        <f>ROUND(I169*H169,2)</f>
        <v>0</v>
      </c>
      <c r="BL169" s="24" t="s">
        <v>194</v>
      </c>
      <c r="BM169" s="24" t="s">
        <v>1742</v>
      </c>
    </row>
    <row r="170" spans="2:65" s="12" customFormat="1" ht="13.5">
      <c r="B170" s="230"/>
      <c r="C170" s="231"/>
      <c r="D170" s="206" t="s">
        <v>223</v>
      </c>
      <c r="E170" s="232" t="s">
        <v>21</v>
      </c>
      <c r="F170" s="233" t="s">
        <v>1706</v>
      </c>
      <c r="G170" s="231"/>
      <c r="H170" s="232" t="s">
        <v>21</v>
      </c>
      <c r="I170" s="234"/>
      <c r="J170" s="231"/>
      <c r="K170" s="231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223</v>
      </c>
      <c r="AU170" s="239" t="s">
        <v>87</v>
      </c>
      <c r="AV170" s="12" t="s">
        <v>85</v>
      </c>
      <c r="AW170" s="12" t="s">
        <v>40</v>
      </c>
      <c r="AX170" s="12" t="s">
        <v>77</v>
      </c>
      <c r="AY170" s="239" t="s">
        <v>187</v>
      </c>
    </row>
    <row r="171" spans="2:65" s="11" customFormat="1" ht="13.5">
      <c r="B171" s="204"/>
      <c r="C171" s="205"/>
      <c r="D171" s="206" t="s">
        <v>223</v>
      </c>
      <c r="E171" s="207" t="s">
        <v>21</v>
      </c>
      <c r="F171" s="208" t="s">
        <v>1743</v>
      </c>
      <c r="G171" s="205"/>
      <c r="H171" s="209">
        <v>8.5570000000000004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223</v>
      </c>
      <c r="AU171" s="215" t="s">
        <v>87</v>
      </c>
      <c r="AV171" s="11" t="s">
        <v>87</v>
      </c>
      <c r="AW171" s="11" t="s">
        <v>40</v>
      </c>
      <c r="AX171" s="11" t="s">
        <v>77</v>
      </c>
      <c r="AY171" s="215" t="s">
        <v>187</v>
      </c>
    </row>
    <row r="172" spans="2:65" s="11" customFormat="1" ht="13.5">
      <c r="B172" s="204"/>
      <c r="C172" s="205"/>
      <c r="D172" s="206" t="s">
        <v>223</v>
      </c>
      <c r="E172" s="207" t="s">
        <v>21</v>
      </c>
      <c r="F172" s="208" t="s">
        <v>1744</v>
      </c>
      <c r="G172" s="205"/>
      <c r="H172" s="209">
        <v>0.312</v>
      </c>
      <c r="I172" s="210"/>
      <c r="J172" s="205"/>
      <c r="K172" s="205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223</v>
      </c>
      <c r="AU172" s="215" t="s">
        <v>87</v>
      </c>
      <c r="AV172" s="11" t="s">
        <v>87</v>
      </c>
      <c r="AW172" s="11" t="s">
        <v>40</v>
      </c>
      <c r="AX172" s="11" t="s">
        <v>77</v>
      </c>
      <c r="AY172" s="215" t="s">
        <v>187</v>
      </c>
    </row>
    <row r="173" spans="2:65" s="14" customFormat="1" ht="13.5">
      <c r="B173" s="251"/>
      <c r="C173" s="252"/>
      <c r="D173" s="206" t="s">
        <v>223</v>
      </c>
      <c r="E173" s="253" t="s">
        <v>21</v>
      </c>
      <c r="F173" s="254" t="s">
        <v>1374</v>
      </c>
      <c r="G173" s="252"/>
      <c r="H173" s="255">
        <v>8.8689999999999998</v>
      </c>
      <c r="I173" s="256"/>
      <c r="J173" s="252"/>
      <c r="K173" s="252"/>
      <c r="L173" s="257"/>
      <c r="M173" s="258"/>
      <c r="N173" s="259"/>
      <c r="O173" s="259"/>
      <c r="P173" s="259"/>
      <c r="Q173" s="259"/>
      <c r="R173" s="259"/>
      <c r="S173" s="259"/>
      <c r="T173" s="260"/>
      <c r="AT173" s="261" t="s">
        <v>223</v>
      </c>
      <c r="AU173" s="261" t="s">
        <v>87</v>
      </c>
      <c r="AV173" s="14" t="s">
        <v>194</v>
      </c>
      <c r="AW173" s="14" t="s">
        <v>40</v>
      </c>
      <c r="AX173" s="14" t="s">
        <v>85</v>
      </c>
      <c r="AY173" s="261" t="s">
        <v>187</v>
      </c>
    </row>
    <row r="174" spans="2:65" s="1" customFormat="1" ht="16.5" customHeight="1">
      <c r="B174" s="41"/>
      <c r="C174" s="192" t="s">
        <v>317</v>
      </c>
      <c r="D174" s="192" t="s">
        <v>189</v>
      </c>
      <c r="E174" s="193" t="s">
        <v>1432</v>
      </c>
      <c r="F174" s="194" t="s">
        <v>1433</v>
      </c>
      <c r="G174" s="195" t="s">
        <v>233</v>
      </c>
      <c r="H174" s="196">
        <v>0.312</v>
      </c>
      <c r="I174" s="197"/>
      <c r="J174" s="198">
        <f>ROUND(I174*H174,2)</f>
        <v>0</v>
      </c>
      <c r="K174" s="194" t="s">
        <v>193</v>
      </c>
      <c r="L174" s="61"/>
      <c r="M174" s="199" t="s">
        <v>21</v>
      </c>
      <c r="N174" s="200" t="s">
        <v>48</v>
      </c>
      <c r="O174" s="4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194</v>
      </c>
      <c r="AT174" s="24" t="s">
        <v>189</v>
      </c>
      <c r="AU174" s="24" t="s">
        <v>87</v>
      </c>
      <c r="AY174" s="24" t="s">
        <v>187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85</v>
      </c>
      <c r="BK174" s="203">
        <f>ROUND(I174*H174,2)</f>
        <v>0</v>
      </c>
      <c r="BL174" s="24" t="s">
        <v>194</v>
      </c>
      <c r="BM174" s="24" t="s">
        <v>1745</v>
      </c>
    </row>
    <row r="175" spans="2:65" s="12" customFormat="1" ht="13.5">
      <c r="B175" s="230"/>
      <c r="C175" s="231"/>
      <c r="D175" s="206" t="s">
        <v>223</v>
      </c>
      <c r="E175" s="232" t="s">
        <v>21</v>
      </c>
      <c r="F175" s="233" t="s">
        <v>1613</v>
      </c>
      <c r="G175" s="231"/>
      <c r="H175" s="232" t="s">
        <v>21</v>
      </c>
      <c r="I175" s="234"/>
      <c r="J175" s="231"/>
      <c r="K175" s="231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223</v>
      </c>
      <c r="AU175" s="239" t="s">
        <v>87</v>
      </c>
      <c r="AV175" s="12" t="s">
        <v>85</v>
      </c>
      <c r="AW175" s="12" t="s">
        <v>40</v>
      </c>
      <c r="AX175" s="12" t="s">
        <v>77</v>
      </c>
      <c r="AY175" s="239" t="s">
        <v>187</v>
      </c>
    </row>
    <row r="176" spans="2:65" s="11" customFormat="1" ht="13.5">
      <c r="B176" s="204"/>
      <c r="C176" s="205"/>
      <c r="D176" s="206" t="s">
        <v>223</v>
      </c>
      <c r="E176" s="207" t="s">
        <v>21</v>
      </c>
      <c r="F176" s="208" t="s">
        <v>1746</v>
      </c>
      <c r="G176" s="205"/>
      <c r="H176" s="209">
        <v>0.312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223</v>
      </c>
      <c r="AU176" s="215" t="s">
        <v>87</v>
      </c>
      <c r="AV176" s="11" t="s">
        <v>87</v>
      </c>
      <c r="AW176" s="11" t="s">
        <v>40</v>
      </c>
      <c r="AX176" s="11" t="s">
        <v>85</v>
      </c>
      <c r="AY176" s="215" t="s">
        <v>187</v>
      </c>
    </row>
    <row r="177" spans="2:65" s="10" customFormat="1" ht="29.85" customHeight="1">
      <c r="B177" s="176"/>
      <c r="C177" s="177"/>
      <c r="D177" s="178" t="s">
        <v>76</v>
      </c>
      <c r="E177" s="190" t="s">
        <v>219</v>
      </c>
      <c r="F177" s="190" t="s">
        <v>253</v>
      </c>
      <c r="G177" s="177"/>
      <c r="H177" s="177"/>
      <c r="I177" s="180"/>
      <c r="J177" s="191">
        <f>BK177</f>
        <v>0</v>
      </c>
      <c r="K177" s="177"/>
      <c r="L177" s="182"/>
      <c r="M177" s="183"/>
      <c r="N177" s="184"/>
      <c r="O177" s="184"/>
      <c r="P177" s="185">
        <f>SUM(P178:P200)</f>
        <v>0</v>
      </c>
      <c r="Q177" s="184"/>
      <c r="R177" s="185">
        <f>SUM(R178:R200)</f>
        <v>1.0940831000000002</v>
      </c>
      <c r="S177" s="184"/>
      <c r="T177" s="186">
        <f>SUM(T178:T200)</f>
        <v>0</v>
      </c>
      <c r="AR177" s="187" t="s">
        <v>85</v>
      </c>
      <c r="AT177" s="188" t="s">
        <v>76</v>
      </c>
      <c r="AU177" s="188" t="s">
        <v>85</v>
      </c>
      <c r="AY177" s="187" t="s">
        <v>187</v>
      </c>
      <c r="BK177" s="189">
        <f>SUM(BK178:BK200)</f>
        <v>0</v>
      </c>
    </row>
    <row r="178" spans="2:65" s="1" customFormat="1" ht="25.5" customHeight="1">
      <c r="B178" s="41"/>
      <c r="C178" s="192" t="s">
        <v>322</v>
      </c>
      <c r="D178" s="192" t="s">
        <v>189</v>
      </c>
      <c r="E178" s="193" t="s">
        <v>1747</v>
      </c>
      <c r="F178" s="194" t="s">
        <v>1748</v>
      </c>
      <c r="G178" s="195" t="s">
        <v>293</v>
      </c>
      <c r="H178" s="196">
        <v>78</v>
      </c>
      <c r="I178" s="197"/>
      <c r="J178" s="198">
        <f>ROUND(I178*H178,2)</f>
        <v>0</v>
      </c>
      <c r="K178" s="194" t="s">
        <v>193</v>
      </c>
      <c r="L178" s="61"/>
      <c r="M178" s="199" t="s">
        <v>21</v>
      </c>
      <c r="N178" s="200" t="s">
        <v>48</v>
      </c>
      <c r="O178" s="4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194</v>
      </c>
      <c r="AT178" s="24" t="s">
        <v>189</v>
      </c>
      <c r="AU178" s="24" t="s">
        <v>87</v>
      </c>
      <c r="AY178" s="24" t="s">
        <v>187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85</v>
      </c>
      <c r="BK178" s="203">
        <f>ROUND(I178*H178,2)</f>
        <v>0</v>
      </c>
      <c r="BL178" s="24" t="s">
        <v>194</v>
      </c>
      <c r="BM178" s="24" t="s">
        <v>1749</v>
      </c>
    </row>
    <row r="179" spans="2:65" s="12" customFormat="1" ht="13.5">
      <c r="B179" s="230"/>
      <c r="C179" s="231"/>
      <c r="D179" s="206" t="s">
        <v>223</v>
      </c>
      <c r="E179" s="232" t="s">
        <v>21</v>
      </c>
      <c r="F179" s="233" t="s">
        <v>1750</v>
      </c>
      <c r="G179" s="231"/>
      <c r="H179" s="232" t="s">
        <v>21</v>
      </c>
      <c r="I179" s="234"/>
      <c r="J179" s="231"/>
      <c r="K179" s="231"/>
      <c r="L179" s="235"/>
      <c r="M179" s="236"/>
      <c r="N179" s="237"/>
      <c r="O179" s="237"/>
      <c r="P179" s="237"/>
      <c r="Q179" s="237"/>
      <c r="R179" s="237"/>
      <c r="S179" s="237"/>
      <c r="T179" s="238"/>
      <c r="AT179" s="239" t="s">
        <v>223</v>
      </c>
      <c r="AU179" s="239" t="s">
        <v>87</v>
      </c>
      <c r="AV179" s="12" t="s">
        <v>85</v>
      </c>
      <c r="AW179" s="12" t="s">
        <v>40</v>
      </c>
      <c r="AX179" s="12" t="s">
        <v>77</v>
      </c>
      <c r="AY179" s="239" t="s">
        <v>187</v>
      </c>
    </row>
    <row r="180" spans="2:65" s="11" customFormat="1" ht="13.5">
      <c r="B180" s="204"/>
      <c r="C180" s="205"/>
      <c r="D180" s="206" t="s">
        <v>223</v>
      </c>
      <c r="E180" s="207" t="s">
        <v>21</v>
      </c>
      <c r="F180" s="208" t="s">
        <v>1751</v>
      </c>
      <c r="G180" s="205"/>
      <c r="H180" s="209">
        <v>5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223</v>
      </c>
      <c r="AU180" s="215" t="s">
        <v>87</v>
      </c>
      <c r="AV180" s="11" t="s">
        <v>87</v>
      </c>
      <c r="AW180" s="11" t="s">
        <v>40</v>
      </c>
      <c r="AX180" s="11" t="s">
        <v>77</v>
      </c>
      <c r="AY180" s="215" t="s">
        <v>187</v>
      </c>
    </row>
    <row r="181" spans="2:65" s="11" customFormat="1" ht="13.5">
      <c r="B181" s="204"/>
      <c r="C181" s="205"/>
      <c r="D181" s="206" t="s">
        <v>223</v>
      </c>
      <c r="E181" s="207" t="s">
        <v>21</v>
      </c>
      <c r="F181" s="208" t="s">
        <v>1752</v>
      </c>
      <c r="G181" s="205"/>
      <c r="H181" s="209">
        <v>73</v>
      </c>
      <c r="I181" s="210"/>
      <c r="J181" s="205"/>
      <c r="K181" s="205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223</v>
      </c>
      <c r="AU181" s="215" t="s">
        <v>87</v>
      </c>
      <c r="AV181" s="11" t="s">
        <v>87</v>
      </c>
      <c r="AW181" s="11" t="s">
        <v>40</v>
      </c>
      <c r="AX181" s="11" t="s">
        <v>77</v>
      </c>
      <c r="AY181" s="215" t="s">
        <v>187</v>
      </c>
    </row>
    <row r="182" spans="2:65" s="14" customFormat="1" ht="13.5">
      <c r="B182" s="251"/>
      <c r="C182" s="252"/>
      <c r="D182" s="206" t="s">
        <v>223</v>
      </c>
      <c r="E182" s="253" t="s">
        <v>21</v>
      </c>
      <c r="F182" s="254" t="s">
        <v>1374</v>
      </c>
      <c r="G182" s="252"/>
      <c r="H182" s="255">
        <v>78</v>
      </c>
      <c r="I182" s="256"/>
      <c r="J182" s="252"/>
      <c r="K182" s="252"/>
      <c r="L182" s="257"/>
      <c r="M182" s="258"/>
      <c r="N182" s="259"/>
      <c r="O182" s="259"/>
      <c r="P182" s="259"/>
      <c r="Q182" s="259"/>
      <c r="R182" s="259"/>
      <c r="S182" s="259"/>
      <c r="T182" s="260"/>
      <c r="AT182" s="261" t="s">
        <v>223</v>
      </c>
      <c r="AU182" s="261" t="s">
        <v>87</v>
      </c>
      <c r="AV182" s="14" t="s">
        <v>194</v>
      </c>
      <c r="AW182" s="14" t="s">
        <v>40</v>
      </c>
      <c r="AX182" s="14" t="s">
        <v>85</v>
      </c>
      <c r="AY182" s="261" t="s">
        <v>187</v>
      </c>
    </row>
    <row r="183" spans="2:65" s="1" customFormat="1" ht="25.5" customHeight="1">
      <c r="B183" s="41"/>
      <c r="C183" s="220" t="s">
        <v>327</v>
      </c>
      <c r="D183" s="220" t="s">
        <v>511</v>
      </c>
      <c r="E183" s="221" t="s">
        <v>1753</v>
      </c>
      <c r="F183" s="222" t="s">
        <v>1754</v>
      </c>
      <c r="G183" s="223" t="s">
        <v>293</v>
      </c>
      <c r="H183" s="224">
        <v>79.17</v>
      </c>
      <c r="I183" s="225"/>
      <c r="J183" s="226">
        <f>ROUND(I183*H183,2)</f>
        <v>0</v>
      </c>
      <c r="K183" s="222" t="s">
        <v>193</v>
      </c>
      <c r="L183" s="227"/>
      <c r="M183" s="228" t="s">
        <v>21</v>
      </c>
      <c r="N183" s="229" t="s">
        <v>48</v>
      </c>
      <c r="O183" s="42"/>
      <c r="P183" s="201">
        <f>O183*H183</f>
        <v>0</v>
      </c>
      <c r="Q183" s="201">
        <v>4.2999999999999999E-4</v>
      </c>
      <c r="R183" s="201">
        <f>Q183*H183</f>
        <v>3.40431E-2</v>
      </c>
      <c r="S183" s="201">
        <v>0</v>
      </c>
      <c r="T183" s="202">
        <f>S183*H183</f>
        <v>0</v>
      </c>
      <c r="AR183" s="24" t="s">
        <v>219</v>
      </c>
      <c r="AT183" s="24" t="s">
        <v>511</v>
      </c>
      <c r="AU183" s="24" t="s">
        <v>87</v>
      </c>
      <c r="AY183" s="24" t="s">
        <v>187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85</v>
      </c>
      <c r="BK183" s="203">
        <f>ROUND(I183*H183,2)</f>
        <v>0</v>
      </c>
      <c r="BL183" s="24" t="s">
        <v>194</v>
      </c>
      <c r="BM183" s="24" t="s">
        <v>1755</v>
      </c>
    </row>
    <row r="184" spans="2:65" s="11" customFormat="1" ht="13.5">
      <c r="B184" s="204"/>
      <c r="C184" s="205"/>
      <c r="D184" s="206" t="s">
        <v>223</v>
      </c>
      <c r="E184" s="207" t="s">
        <v>21</v>
      </c>
      <c r="F184" s="208" t="s">
        <v>1756</v>
      </c>
      <c r="G184" s="205"/>
      <c r="H184" s="209">
        <v>79.17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223</v>
      </c>
      <c r="AU184" s="215" t="s">
        <v>87</v>
      </c>
      <c r="AV184" s="11" t="s">
        <v>87</v>
      </c>
      <c r="AW184" s="11" t="s">
        <v>40</v>
      </c>
      <c r="AX184" s="11" t="s">
        <v>85</v>
      </c>
      <c r="AY184" s="215" t="s">
        <v>187</v>
      </c>
    </row>
    <row r="185" spans="2:65" s="1" customFormat="1" ht="16.5" customHeight="1">
      <c r="B185" s="41"/>
      <c r="C185" s="192" t="s">
        <v>331</v>
      </c>
      <c r="D185" s="192" t="s">
        <v>189</v>
      </c>
      <c r="E185" s="193" t="s">
        <v>1757</v>
      </c>
      <c r="F185" s="194" t="s">
        <v>1758</v>
      </c>
      <c r="G185" s="195" t="s">
        <v>1759</v>
      </c>
      <c r="H185" s="196">
        <v>1</v>
      </c>
      <c r="I185" s="197"/>
      <c r="J185" s="198">
        <f>ROUND(I185*H185,2)</f>
        <v>0</v>
      </c>
      <c r="K185" s="194" t="s">
        <v>193</v>
      </c>
      <c r="L185" s="61"/>
      <c r="M185" s="199" t="s">
        <v>21</v>
      </c>
      <c r="N185" s="200" t="s">
        <v>48</v>
      </c>
      <c r="O185" s="42"/>
      <c r="P185" s="201">
        <f>O185*H185</f>
        <v>0</v>
      </c>
      <c r="Q185" s="201">
        <v>1.5299999999999999E-3</v>
      </c>
      <c r="R185" s="201">
        <f>Q185*H185</f>
        <v>1.5299999999999999E-3</v>
      </c>
      <c r="S185" s="201">
        <v>0</v>
      </c>
      <c r="T185" s="202">
        <f>S185*H185</f>
        <v>0</v>
      </c>
      <c r="AR185" s="24" t="s">
        <v>194</v>
      </c>
      <c r="AT185" s="24" t="s">
        <v>189</v>
      </c>
      <c r="AU185" s="24" t="s">
        <v>87</v>
      </c>
      <c r="AY185" s="24" t="s">
        <v>187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85</v>
      </c>
      <c r="BK185" s="203">
        <f>ROUND(I185*H185,2)</f>
        <v>0</v>
      </c>
      <c r="BL185" s="24" t="s">
        <v>194</v>
      </c>
      <c r="BM185" s="24" t="s">
        <v>1760</v>
      </c>
    </row>
    <row r="186" spans="2:65" s="11" customFormat="1" ht="13.5">
      <c r="B186" s="204"/>
      <c r="C186" s="205"/>
      <c r="D186" s="206" t="s">
        <v>223</v>
      </c>
      <c r="E186" s="207" t="s">
        <v>21</v>
      </c>
      <c r="F186" s="208" t="s">
        <v>85</v>
      </c>
      <c r="G186" s="205"/>
      <c r="H186" s="209">
        <v>1</v>
      </c>
      <c r="I186" s="210"/>
      <c r="J186" s="205"/>
      <c r="K186" s="205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223</v>
      </c>
      <c r="AU186" s="215" t="s">
        <v>87</v>
      </c>
      <c r="AV186" s="11" t="s">
        <v>87</v>
      </c>
      <c r="AW186" s="11" t="s">
        <v>40</v>
      </c>
      <c r="AX186" s="11" t="s">
        <v>85</v>
      </c>
      <c r="AY186" s="215" t="s">
        <v>187</v>
      </c>
    </row>
    <row r="187" spans="2:65" s="1" customFormat="1" ht="16.5" customHeight="1">
      <c r="B187" s="41"/>
      <c r="C187" s="220" t="s">
        <v>336</v>
      </c>
      <c r="D187" s="220" t="s">
        <v>511</v>
      </c>
      <c r="E187" s="221" t="s">
        <v>1761</v>
      </c>
      <c r="F187" s="222" t="s">
        <v>1762</v>
      </c>
      <c r="G187" s="223" t="s">
        <v>192</v>
      </c>
      <c r="H187" s="224">
        <v>1</v>
      </c>
      <c r="I187" s="225"/>
      <c r="J187" s="226">
        <f>ROUND(I187*H187,2)</f>
        <v>0</v>
      </c>
      <c r="K187" s="222" t="s">
        <v>193</v>
      </c>
      <c r="L187" s="227"/>
      <c r="M187" s="228" t="s">
        <v>21</v>
      </c>
      <c r="N187" s="229" t="s">
        <v>48</v>
      </c>
      <c r="O187" s="42"/>
      <c r="P187" s="201">
        <f>O187*H187</f>
        <v>0</v>
      </c>
      <c r="Q187" s="201">
        <v>2E-3</v>
      </c>
      <c r="R187" s="201">
        <f>Q187*H187</f>
        <v>2E-3</v>
      </c>
      <c r="S187" s="201">
        <v>0</v>
      </c>
      <c r="T187" s="202">
        <f>S187*H187</f>
        <v>0</v>
      </c>
      <c r="AR187" s="24" t="s">
        <v>219</v>
      </c>
      <c r="AT187" s="24" t="s">
        <v>511</v>
      </c>
      <c r="AU187" s="24" t="s">
        <v>87</v>
      </c>
      <c r="AY187" s="24" t="s">
        <v>187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85</v>
      </c>
      <c r="BK187" s="203">
        <f>ROUND(I187*H187,2)</f>
        <v>0</v>
      </c>
      <c r="BL187" s="24" t="s">
        <v>194</v>
      </c>
      <c r="BM187" s="24" t="s">
        <v>1763</v>
      </c>
    </row>
    <row r="188" spans="2:65" s="11" customFormat="1" ht="13.5">
      <c r="B188" s="204"/>
      <c r="C188" s="205"/>
      <c r="D188" s="206" t="s">
        <v>223</v>
      </c>
      <c r="E188" s="207" t="s">
        <v>21</v>
      </c>
      <c r="F188" s="208" t="s">
        <v>85</v>
      </c>
      <c r="G188" s="205"/>
      <c r="H188" s="209">
        <v>1</v>
      </c>
      <c r="I188" s="210"/>
      <c r="J188" s="205"/>
      <c r="K188" s="205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223</v>
      </c>
      <c r="AU188" s="215" t="s">
        <v>87</v>
      </c>
      <c r="AV188" s="11" t="s">
        <v>87</v>
      </c>
      <c r="AW188" s="11" t="s">
        <v>40</v>
      </c>
      <c r="AX188" s="11" t="s">
        <v>85</v>
      </c>
      <c r="AY188" s="215" t="s">
        <v>187</v>
      </c>
    </row>
    <row r="189" spans="2:65" s="1" customFormat="1" ht="25.5" customHeight="1">
      <c r="B189" s="41"/>
      <c r="C189" s="192" t="s">
        <v>340</v>
      </c>
      <c r="D189" s="192" t="s">
        <v>189</v>
      </c>
      <c r="E189" s="193" t="s">
        <v>1764</v>
      </c>
      <c r="F189" s="194" t="s">
        <v>1765</v>
      </c>
      <c r="G189" s="195" t="s">
        <v>192</v>
      </c>
      <c r="H189" s="196">
        <v>1</v>
      </c>
      <c r="I189" s="197"/>
      <c r="J189" s="198">
        <f>ROUND(I189*H189,2)</f>
        <v>0</v>
      </c>
      <c r="K189" s="194" t="s">
        <v>193</v>
      </c>
      <c r="L189" s="61"/>
      <c r="M189" s="199" t="s">
        <v>21</v>
      </c>
      <c r="N189" s="200" t="s">
        <v>48</v>
      </c>
      <c r="O189" s="4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194</v>
      </c>
      <c r="AT189" s="24" t="s">
        <v>189</v>
      </c>
      <c r="AU189" s="24" t="s">
        <v>87</v>
      </c>
      <c r="AY189" s="24" t="s">
        <v>187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85</v>
      </c>
      <c r="BK189" s="203">
        <f>ROUND(I189*H189,2)</f>
        <v>0</v>
      </c>
      <c r="BL189" s="24" t="s">
        <v>194</v>
      </c>
      <c r="BM189" s="24" t="s">
        <v>1766</v>
      </c>
    </row>
    <row r="190" spans="2:65" s="11" customFormat="1" ht="13.5">
      <c r="B190" s="204"/>
      <c r="C190" s="205"/>
      <c r="D190" s="206" t="s">
        <v>223</v>
      </c>
      <c r="E190" s="207" t="s">
        <v>21</v>
      </c>
      <c r="F190" s="208" t="s">
        <v>85</v>
      </c>
      <c r="G190" s="205"/>
      <c r="H190" s="209">
        <v>1</v>
      </c>
      <c r="I190" s="210"/>
      <c r="J190" s="205"/>
      <c r="K190" s="205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223</v>
      </c>
      <c r="AU190" s="215" t="s">
        <v>87</v>
      </c>
      <c r="AV190" s="11" t="s">
        <v>87</v>
      </c>
      <c r="AW190" s="11" t="s">
        <v>40</v>
      </c>
      <c r="AX190" s="11" t="s">
        <v>85</v>
      </c>
      <c r="AY190" s="215" t="s">
        <v>187</v>
      </c>
    </row>
    <row r="191" spans="2:65" s="1" customFormat="1" ht="16.5" customHeight="1">
      <c r="B191" s="41"/>
      <c r="C191" s="192" t="s">
        <v>344</v>
      </c>
      <c r="D191" s="192" t="s">
        <v>189</v>
      </c>
      <c r="E191" s="193" t="s">
        <v>1767</v>
      </c>
      <c r="F191" s="194" t="s">
        <v>1768</v>
      </c>
      <c r="G191" s="195" t="s">
        <v>293</v>
      </c>
      <c r="H191" s="196">
        <v>78</v>
      </c>
      <c r="I191" s="197"/>
      <c r="J191" s="198">
        <f>ROUND(I191*H191,2)</f>
        <v>0</v>
      </c>
      <c r="K191" s="194" t="s">
        <v>193</v>
      </c>
      <c r="L191" s="61"/>
      <c r="M191" s="199" t="s">
        <v>21</v>
      </c>
      <c r="N191" s="200" t="s">
        <v>48</v>
      </c>
      <c r="O191" s="4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194</v>
      </c>
      <c r="AT191" s="24" t="s">
        <v>189</v>
      </c>
      <c r="AU191" s="24" t="s">
        <v>87</v>
      </c>
      <c r="AY191" s="24" t="s">
        <v>187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85</v>
      </c>
      <c r="BK191" s="203">
        <f>ROUND(I191*H191,2)</f>
        <v>0</v>
      </c>
      <c r="BL191" s="24" t="s">
        <v>194</v>
      </c>
      <c r="BM191" s="24" t="s">
        <v>1769</v>
      </c>
    </row>
    <row r="192" spans="2:65" s="11" customFormat="1" ht="13.5">
      <c r="B192" s="204"/>
      <c r="C192" s="205"/>
      <c r="D192" s="206" t="s">
        <v>223</v>
      </c>
      <c r="E192" s="207" t="s">
        <v>21</v>
      </c>
      <c r="F192" s="208" t="s">
        <v>700</v>
      </c>
      <c r="G192" s="205"/>
      <c r="H192" s="209">
        <v>78</v>
      </c>
      <c r="I192" s="210"/>
      <c r="J192" s="205"/>
      <c r="K192" s="205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223</v>
      </c>
      <c r="AU192" s="215" t="s">
        <v>87</v>
      </c>
      <c r="AV192" s="11" t="s">
        <v>87</v>
      </c>
      <c r="AW192" s="11" t="s">
        <v>40</v>
      </c>
      <c r="AX192" s="11" t="s">
        <v>85</v>
      </c>
      <c r="AY192" s="215" t="s">
        <v>187</v>
      </c>
    </row>
    <row r="193" spans="2:65" s="1" customFormat="1" ht="16.5" customHeight="1">
      <c r="B193" s="41"/>
      <c r="C193" s="192" t="s">
        <v>348</v>
      </c>
      <c r="D193" s="192" t="s">
        <v>189</v>
      </c>
      <c r="E193" s="193" t="s">
        <v>1770</v>
      </c>
      <c r="F193" s="194" t="s">
        <v>1771</v>
      </c>
      <c r="G193" s="195" t="s">
        <v>293</v>
      </c>
      <c r="H193" s="196">
        <v>78</v>
      </c>
      <c r="I193" s="197"/>
      <c r="J193" s="198">
        <f>ROUND(I193*H193,2)</f>
        <v>0</v>
      </c>
      <c r="K193" s="194" t="s">
        <v>193</v>
      </c>
      <c r="L193" s="61"/>
      <c r="M193" s="199" t="s">
        <v>21</v>
      </c>
      <c r="N193" s="200" t="s">
        <v>48</v>
      </c>
      <c r="O193" s="4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194</v>
      </c>
      <c r="AT193" s="24" t="s">
        <v>189</v>
      </c>
      <c r="AU193" s="24" t="s">
        <v>87</v>
      </c>
      <c r="AY193" s="24" t="s">
        <v>187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85</v>
      </c>
      <c r="BK193" s="203">
        <f>ROUND(I193*H193,2)</f>
        <v>0</v>
      </c>
      <c r="BL193" s="24" t="s">
        <v>194</v>
      </c>
      <c r="BM193" s="24" t="s">
        <v>1772</v>
      </c>
    </row>
    <row r="194" spans="2:65" s="11" customFormat="1" ht="13.5">
      <c r="B194" s="204"/>
      <c r="C194" s="205"/>
      <c r="D194" s="206" t="s">
        <v>223</v>
      </c>
      <c r="E194" s="207" t="s">
        <v>21</v>
      </c>
      <c r="F194" s="208" t="s">
        <v>700</v>
      </c>
      <c r="G194" s="205"/>
      <c r="H194" s="209">
        <v>78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223</v>
      </c>
      <c r="AU194" s="215" t="s">
        <v>87</v>
      </c>
      <c r="AV194" s="11" t="s">
        <v>87</v>
      </c>
      <c r="AW194" s="11" t="s">
        <v>40</v>
      </c>
      <c r="AX194" s="11" t="s">
        <v>85</v>
      </c>
      <c r="AY194" s="215" t="s">
        <v>187</v>
      </c>
    </row>
    <row r="195" spans="2:65" s="1" customFormat="1" ht="16.5" customHeight="1">
      <c r="B195" s="41"/>
      <c r="C195" s="192" t="s">
        <v>353</v>
      </c>
      <c r="D195" s="192" t="s">
        <v>189</v>
      </c>
      <c r="E195" s="193" t="s">
        <v>1773</v>
      </c>
      <c r="F195" s="194" t="s">
        <v>1774</v>
      </c>
      <c r="G195" s="195" t="s">
        <v>192</v>
      </c>
      <c r="H195" s="196">
        <v>2</v>
      </c>
      <c r="I195" s="197"/>
      <c r="J195" s="198">
        <f>ROUND(I195*H195,2)</f>
        <v>0</v>
      </c>
      <c r="K195" s="194" t="s">
        <v>193</v>
      </c>
      <c r="L195" s="61"/>
      <c r="M195" s="199" t="s">
        <v>21</v>
      </c>
      <c r="N195" s="200" t="s">
        <v>48</v>
      </c>
      <c r="O195" s="42"/>
      <c r="P195" s="201">
        <f>O195*H195</f>
        <v>0</v>
      </c>
      <c r="Q195" s="201">
        <v>0.46009</v>
      </c>
      <c r="R195" s="201">
        <f>Q195*H195</f>
        <v>0.92018</v>
      </c>
      <c r="S195" s="201">
        <v>0</v>
      </c>
      <c r="T195" s="202">
        <f>S195*H195</f>
        <v>0</v>
      </c>
      <c r="AR195" s="24" t="s">
        <v>194</v>
      </c>
      <c r="AT195" s="24" t="s">
        <v>189</v>
      </c>
      <c r="AU195" s="24" t="s">
        <v>87</v>
      </c>
      <c r="AY195" s="24" t="s">
        <v>187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85</v>
      </c>
      <c r="BK195" s="203">
        <f>ROUND(I195*H195,2)</f>
        <v>0</v>
      </c>
      <c r="BL195" s="24" t="s">
        <v>194</v>
      </c>
      <c r="BM195" s="24" t="s">
        <v>1775</v>
      </c>
    </row>
    <row r="196" spans="2:65" s="11" customFormat="1" ht="13.5">
      <c r="B196" s="204"/>
      <c r="C196" s="205"/>
      <c r="D196" s="206" t="s">
        <v>223</v>
      </c>
      <c r="E196" s="207" t="s">
        <v>21</v>
      </c>
      <c r="F196" s="208" t="s">
        <v>87</v>
      </c>
      <c r="G196" s="205"/>
      <c r="H196" s="209">
        <v>2</v>
      </c>
      <c r="I196" s="210"/>
      <c r="J196" s="205"/>
      <c r="K196" s="205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223</v>
      </c>
      <c r="AU196" s="215" t="s">
        <v>87</v>
      </c>
      <c r="AV196" s="11" t="s">
        <v>87</v>
      </c>
      <c r="AW196" s="11" t="s">
        <v>40</v>
      </c>
      <c r="AX196" s="11" t="s">
        <v>85</v>
      </c>
      <c r="AY196" s="215" t="s">
        <v>187</v>
      </c>
    </row>
    <row r="197" spans="2:65" s="1" customFormat="1" ht="16.5" customHeight="1">
      <c r="B197" s="41"/>
      <c r="C197" s="192" t="s">
        <v>358</v>
      </c>
      <c r="D197" s="192" t="s">
        <v>189</v>
      </c>
      <c r="E197" s="193" t="s">
        <v>1776</v>
      </c>
      <c r="F197" s="194" t="s">
        <v>1777</v>
      </c>
      <c r="G197" s="195" t="s">
        <v>192</v>
      </c>
      <c r="H197" s="196">
        <v>1</v>
      </c>
      <c r="I197" s="197"/>
      <c r="J197" s="198">
        <f>ROUND(I197*H197,2)</f>
        <v>0</v>
      </c>
      <c r="K197" s="194" t="s">
        <v>193</v>
      </c>
      <c r="L197" s="61"/>
      <c r="M197" s="199" t="s">
        <v>21</v>
      </c>
      <c r="N197" s="200" t="s">
        <v>48</v>
      </c>
      <c r="O197" s="42"/>
      <c r="P197" s="201">
        <f>O197*H197</f>
        <v>0</v>
      </c>
      <c r="Q197" s="201">
        <v>0.12303</v>
      </c>
      <c r="R197" s="201">
        <f>Q197*H197</f>
        <v>0.12303</v>
      </c>
      <c r="S197" s="201">
        <v>0</v>
      </c>
      <c r="T197" s="202">
        <f>S197*H197</f>
        <v>0</v>
      </c>
      <c r="AR197" s="24" t="s">
        <v>194</v>
      </c>
      <c r="AT197" s="24" t="s">
        <v>189</v>
      </c>
      <c r="AU197" s="24" t="s">
        <v>87</v>
      </c>
      <c r="AY197" s="24" t="s">
        <v>187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85</v>
      </c>
      <c r="BK197" s="203">
        <f>ROUND(I197*H197,2)</f>
        <v>0</v>
      </c>
      <c r="BL197" s="24" t="s">
        <v>194</v>
      </c>
      <c r="BM197" s="24" t="s">
        <v>1778</v>
      </c>
    </row>
    <row r="198" spans="2:65" s="11" customFormat="1" ht="13.5">
      <c r="B198" s="204"/>
      <c r="C198" s="205"/>
      <c r="D198" s="206" t="s">
        <v>223</v>
      </c>
      <c r="E198" s="207" t="s">
        <v>21</v>
      </c>
      <c r="F198" s="208" t="s">
        <v>85</v>
      </c>
      <c r="G198" s="205"/>
      <c r="H198" s="209">
        <v>1</v>
      </c>
      <c r="I198" s="210"/>
      <c r="J198" s="205"/>
      <c r="K198" s="205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223</v>
      </c>
      <c r="AU198" s="215" t="s">
        <v>87</v>
      </c>
      <c r="AV198" s="11" t="s">
        <v>87</v>
      </c>
      <c r="AW198" s="11" t="s">
        <v>40</v>
      </c>
      <c r="AX198" s="11" t="s">
        <v>85</v>
      </c>
      <c r="AY198" s="215" t="s">
        <v>187</v>
      </c>
    </row>
    <row r="199" spans="2:65" s="1" customFormat="1" ht="16.5" customHeight="1">
      <c r="B199" s="41"/>
      <c r="C199" s="220" t="s">
        <v>363</v>
      </c>
      <c r="D199" s="220" t="s">
        <v>511</v>
      </c>
      <c r="E199" s="221" t="s">
        <v>1779</v>
      </c>
      <c r="F199" s="222" t="s">
        <v>1780</v>
      </c>
      <c r="G199" s="223" t="s">
        <v>192</v>
      </c>
      <c r="H199" s="224">
        <v>1</v>
      </c>
      <c r="I199" s="225"/>
      <c r="J199" s="226">
        <f>ROUND(I199*H199,2)</f>
        <v>0</v>
      </c>
      <c r="K199" s="222" t="s">
        <v>193</v>
      </c>
      <c r="L199" s="227"/>
      <c r="M199" s="228" t="s">
        <v>21</v>
      </c>
      <c r="N199" s="229" t="s">
        <v>48</v>
      </c>
      <c r="O199" s="42"/>
      <c r="P199" s="201">
        <f>O199*H199</f>
        <v>0</v>
      </c>
      <c r="Q199" s="201">
        <v>1.3299999999999999E-2</v>
      </c>
      <c r="R199" s="201">
        <f>Q199*H199</f>
        <v>1.3299999999999999E-2</v>
      </c>
      <c r="S199" s="201">
        <v>0</v>
      </c>
      <c r="T199" s="202">
        <f>S199*H199</f>
        <v>0</v>
      </c>
      <c r="AR199" s="24" t="s">
        <v>219</v>
      </c>
      <c r="AT199" s="24" t="s">
        <v>511</v>
      </c>
      <c r="AU199" s="24" t="s">
        <v>87</v>
      </c>
      <c r="AY199" s="24" t="s">
        <v>187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85</v>
      </c>
      <c r="BK199" s="203">
        <f>ROUND(I199*H199,2)</f>
        <v>0</v>
      </c>
      <c r="BL199" s="24" t="s">
        <v>194</v>
      </c>
      <c r="BM199" s="24" t="s">
        <v>1781</v>
      </c>
    </row>
    <row r="200" spans="2:65" s="11" customFormat="1" ht="13.5">
      <c r="B200" s="204"/>
      <c r="C200" s="205"/>
      <c r="D200" s="206" t="s">
        <v>223</v>
      </c>
      <c r="E200" s="207" t="s">
        <v>21</v>
      </c>
      <c r="F200" s="208" t="s">
        <v>85</v>
      </c>
      <c r="G200" s="205"/>
      <c r="H200" s="209">
        <v>1</v>
      </c>
      <c r="I200" s="210"/>
      <c r="J200" s="205"/>
      <c r="K200" s="205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223</v>
      </c>
      <c r="AU200" s="215" t="s">
        <v>87</v>
      </c>
      <c r="AV200" s="11" t="s">
        <v>87</v>
      </c>
      <c r="AW200" s="11" t="s">
        <v>40</v>
      </c>
      <c r="AX200" s="11" t="s">
        <v>85</v>
      </c>
      <c r="AY200" s="215" t="s">
        <v>187</v>
      </c>
    </row>
    <row r="201" spans="2:65" s="10" customFormat="1" ht="29.85" customHeight="1">
      <c r="B201" s="176"/>
      <c r="C201" s="177"/>
      <c r="D201" s="178" t="s">
        <v>76</v>
      </c>
      <c r="E201" s="190" t="s">
        <v>917</v>
      </c>
      <c r="F201" s="190" t="s">
        <v>918</v>
      </c>
      <c r="G201" s="177"/>
      <c r="H201" s="177"/>
      <c r="I201" s="180"/>
      <c r="J201" s="191">
        <f>BK201</f>
        <v>0</v>
      </c>
      <c r="K201" s="177"/>
      <c r="L201" s="182"/>
      <c r="M201" s="183"/>
      <c r="N201" s="184"/>
      <c r="O201" s="184"/>
      <c r="P201" s="185">
        <f>SUM(P202:P205)</f>
        <v>0</v>
      </c>
      <c r="Q201" s="184"/>
      <c r="R201" s="185">
        <f>SUM(R202:R205)</f>
        <v>0</v>
      </c>
      <c r="S201" s="184"/>
      <c r="T201" s="186">
        <f>SUM(T202:T205)</f>
        <v>0</v>
      </c>
      <c r="AR201" s="187" t="s">
        <v>85</v>
      </c>
      <c r="AT201" s="188" t="s">
        <v>76</v>
      </c>
      <c r="AU201" s="188" t="s">
        <v>85</v>
      </c>
      <c r="AY201" s="187" t="s">
        <v>187</v>
      </c>
      <c r="BK201" s="189">
        <f>SUM(BK202:BK205)</f>
        <v>0</v>
      </c>
    </row>
    <row r="202" spans="2:65" s="1" customFormat="1" ht="16.5" customHeight="1">
      <c r="B202" s="41"/>
      <c r="C202" s="192" t="s">
        <v>371</v>
      </c>
      <c r="D202" s="192" t="s">
        <v>189</v>
      </c>
      <c r="E202" s="193" t="s">
        <v>1782</v>
      </c>
      <c r="F202" s="194" t="s">
        <v>1783</v>
      </c>
      <c r="G202" s="195" t="s">
        <v>304</v>
      </c>
      <c r="H202" s="196">
        <v>8.4529999999999994</v>
      </c>
      <c r="I202" s="197"/>
      <c r="J202" s="198">
        <f>ROUND(I202*H202,2)</f>
        <v>0</v>
      </c>
      <c r="K202" s="194" t="s">
        <v>193</v>
      </c>
      <c r="L202" s="61"/>
      <c r="M202" s="199" t="s">
        <v>21</v>
      </c>
      <c r="N202" s="200" t="s">
        <v>48</v>
      </c>
      <c r="O202" s="4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194</v>
      </c>
      <c r="AT202" s="24" t="s">
        <v>189</v>
      </c>
      <c r="AU202" s="24" t="s">
        <v>87</v>
      </c>
      <c r="AY202" s="24" t="s">
        <v>187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85</v>
      </c>
      <c r="BK202" s="203">
        <f>ROUND(I202*H202,2)</f>
        <v>0</v>
      </c>
      <c r="BL202" s="24" t="s">
        <v>194</v>
      </c>
      <c r="BM202" s="24" t="s">
        <v>1784</v>
      </c>
    </row>
    <row r="203" spans="2:65" s="1" customFormat="1" ht="25.5" customHeight="1">
      <c r="B203" s="41"/>
      <c r="C203" s="192" t="s">
        <v>528</v>
      </c>
      <c r="D203" s="192" t="s">
        <v>189</v>
      </c>
      <c r="E203" s="193" t="s">
        <v>1785</v>
      </c>
      <c r="F203" s="194" t="s">
        <v>1786</v>
      </c>
      <c r="G203" s="195" t="s">
        <v>304</v>
      </c>
      <c r="H203" s="196">
        <v>8.4529999999999994</v>
      </c>
      <c r="I203" s="197"/>
      <c r="J203" s="198">
        <f>ROUND(I203*H203,2)</f>
        <v>0</v>
      </c>
      <c r="K203" s="194" t="s">
        <v>193</v>
      </c>
      <c r="L203" s="61"/>
      <c r="M203" s="199" t="s">
        <v>21</v>
      </c>
      <c r="N203" s="200" t="s">
        <v>48</v>
      </c>
      <c r="O203" s="4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194</v>
      </c>
      <c r="AT203" s="24" t="s">
        <v>189</v>
      </c>
      <c r="AU203" s="24" t="s">
        <v>87</v>
      </c>
      <c r="AY203" s="24" t="s">
        <v>187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85</v>
      </c>
      <c r="BK203" s="203">
        <f>ROUND(I203*H203,2)</f>
        <v>0</v>
      </c>
      <c r="BL203" s="24" t="s">
        <v>194</v>
      </c>
      <c r="BM203" s="24" t="s">
        <v>1787</v>
      </c>
    </row>
    <row r="204" spans="2:65" s="1" customFormat="1" ht="25.5" customHeight="1">
      <c r="B204" s="41"/>
      <c r="C204" s="192" t="s">
        <v>533</v>
      </c>
      <c r="D204" s="192" t="s">
        <v>189</v>
      </c>
      <c r="E204" s="193" t="s">
        <v>1788</v>
      </c>
      <c r="F204" s="194" t="s">
        <v>1789</v>
      </c>
      <c r="G204" s="195" t="s">
        <v>304</v>
      </c>
      <c r="H204" s="196">
        <v>42.265000000000001</v>
      </c>
      <c r="I204" s="197"/>
      <c r="J204" s="198">
        <f>ROUND(I204*H204,2)</f>
        <v>0</v>
      </c>
      <c r="K204" s="194" t="s">
        <v>193</v>
      </c>
      <c r="L204" s="61"/>
      <c r="M204" s="199" t="s">
        <v>21</v>
      </c>
      <c r="N204" s="200" t="s">
        <v>48</v>
      </c>
      <c r="O204" s="4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194</v>
      </c>
      <c r="AT204" s="24" t="s">
        <v>189</v>
      </c>
      <c r="AU204" s="24" t="s">
        <v>87</v>
      </c>
      <c r="AY204" s="24" t="s">
        <v>187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85</v>
      </c>
      <c r="BK204" s="203">
        <f>ROUND(I204*H204,2)</f>
        <v>0</v>
      </c>
      <c r="BL204" s="24" t="s">
        <v>194</v>
      </c>
      <c r="BM204" s="24" t="s">
        <v>1790</v>
      </c>
    </row>
    <row r="205" spans="2:65" s="11" customFormat="1" ht="13.5">
      <c r="B205" s="204"/>
      <c r="C205" s="205"/>
      <c r="D205" s="206" t="s">
        <v>223</v>
      </c>
      <c r="E205" s="207" t="s">
        <v>21</v>
      </c>
      <c r="F205" s="208" t="s">
        <v>1791</v>
      </c>
      <c r="G205" s="205"/>
      <c r="H205" s="209">
        <v>42.265000000000001</v>
      </c>
      <c r="I205" s="210"/>
      <c r="J205" s="205"/>
      <c r="K205" s="205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223</v>
      </c>
      <c r="AU205" s="215" t="s">
        <v>87</v>
      </c>
      <c r="AV205" s="11" t="s">
        <v>87</v>
      </c>
      <c r="AW205" s="11" t="s">
        <v>40</v>
      </c>
      <c r="AX205" s="11" t="s">
        <v>85</v>
      </c>
      <c r="AY205" s="215" t="s">
        <v>187</v>
      </c>
    </row>
    <row r="206" spans="2:65" s="10" customFormat="1" ht="37.35" customHeight="1">
      <c r="B206" s="176"/>
      <c r="C206" s="177"/>
      <c r="D206" s="178" t="s">
        <v>76</v>
      </c>
      <c r="E206" s="179" t="s">
        <v>983</v>
      </c>
      <c r="F206" s="179" t="s">
        <v>984</v>
      </c>
      <c r="G206" s="177"/>
      <c r="H206" s="177"/>
      <c r="I206" s="180"/>
      <c r="J206" s="181">
        <f>BK206</f>
        <v>0</v>
      </c>
      <c r="K206" s="177"/>
      <c r="L206" s="182"/>
      <c r="M206" s="183"/>
      <c r="N206" s="184"/>
      <c r="O206" s="184"/>
      <c r="P206" s="185">
        <f>P207</f>
        <v>0</v>
      </c>
      <c r="Q206" s="184"/>
      <c r="R206" s="185">
        <f>R207</f>
        <v>0</v>
      </c>
      <c r="S206" s="184"/>
      <c r="T206" s="186">
        <f>T207</f>
        <v>0</v>
      </c>
      <c r="AR206" s="187" t="s">
        <v>194</v>
      </c>
      <c r="AT206" s="188" t="s">
        <v>76</v>
      </c>
      <c r="AU206" s="188" t="s">
        <v>77</v>
      </c>
      <c r="AY206" s="187" t="s">
        <v>187</v>
      </c>
      <c r="BK206" s="189">
        <f>BK207</f>
        <v>0</v>
      </c>
    </row>
    <row r="207" spans="2:65" s="10" customFormat="1" ht="19.899999999999999" customHeight="1">
      <c r="B207" s="176"/>
      <c r="C207" s="177"/>
      <c r="D207" s="178" t="s">
        <v>76</v>
      </c>
      <c r="E207" s="190" t="s">
        <v>985</v>
      </c>
      <c r="F207" s="190" t="s">
        <v>986</v>
      </c>
      <c r="G207" s="177"/>
      <c r="H207" s="177"/>
      <c r="I207" s="180"/>
      <c r="J207" s="191">
        <f>BK207</f>
        <v>0</v>
      </c>
      <c r="K207" s="177"/>
      <c r="L207" s="182"/>
      <c r="M207" s="183"/>
      <c r="N207" s="184"/>
      <c r="O207" s="184"/>
      <c r="P207" s="185">
        <f>P208</f>
        <v>0</v>
      </c>
      <c r="Q207" s="184"/>
      <c r="R207" s="185">
        <f>R208</f>
        <v>0</v>
      </c>
      <c r="S207" s="184"/>
      <c r="T207" s="186">
        <f>T208</f>
        <v>0</v>
      </c>
      <c r="AR207" s="187" t="s">
        <v>194</v>
      </c>
      <c r="AT207" s="188" t="s">
        <v>76</v>
      </c>
      <c r="AU207" s="188" t="s">
        <v>85</v>
      </c>
      <c r="AY207" s="187" t="s">
        <v>187</v>
      </c>
      <c r="BK207" s="189">
        <f>BK208</f>
        <v>0</v>
      </c>
    </row>
    <row r="208" spans="2:65" s="1" customFormat="1" ht="25.5" customHeight="1">
      <c r="B208" s="41"/>
      <c r="C208" s="192" t="s">
        <v>537</v>
      </c>
      <c r="D208" s="192" t="s">
        <v>189</v>
      </c>
      <c r="E208" s="193" t="s">
        <v>988</v>
      </c>
      <c r="F208" s="194" t="s">
        <v>1227</v>
      </c>
      <c r="G208" s="195" t="s">
        <v>192</v>
      </c>
      <c r="H208" s="196">
        <v>4</v>
      </c>
      <c r="I208" s="197"/>
      <c r="J208" s="198">
        <f>ROUND(I208*H208,2)</f>
        <v>0</v>
      </c>
      <c r="K208" s="194" t="s">
        <v>193</v>
      </c>
      <c r="L208" s="61"/>
      <c r="M208" s="199" t="s">
        <v>21</v>
      </c>
      <c r="N208" s="200" t="s">
        <v>48</v>
      </c>
      <c r="O208" s="42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256</v>
      </c>
      <c r="AT208" s="24" t="s">
        <v>189</v>
      </c>
      <c r="AU208" s="24" t="s">
        <v>87</v>
      </c>
      <c r="AY208" s="24" t="s">
        <v>187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85</v>
      </c>
      <c r="BK208" s="203">
        <f>ROUND(I208*H208,2)</f>
        <v>0</v>
      </c>
      <c r="BL208" s="24" t="s">
        <v>256</v>
      </c>
      <c r="BM208" s="24" t="s">
        <v>1792</v>
      </c>
    </row>
    <row r="209" spans="2:65" s="10" customFormat="1" ht="37.35" customHeight="1">
      <c r="B209" s="176"/>
      <c r="C209" s="177"/>
      <c r="D209" s="178" t="s">
        <v>76</v>
      </c>
      <c r="E209" s="179" t="s">
        <v>1004</v>
      </c>
      <c r="F209" s="179" t="s">
        <v>1004</v>
      </c>
      <c r="G209" s="177"/>
      <c r="H209" s="177"/>
      <c r="I209" s="180"/>
      <c r="J209" s="181">
        <f>BK209</f>
        <v>0</v>
      </c>
      <c r="K209" s="177"/>
      <c r="L209" s="182"/>
      <c r="M209" s="183"/>
      <c r="N209" s="184"/>
      <c r="O209" s="184"/>
      <c r="P209" s="185">
        <f>P210</f>
        <v>0</v>
      </c>
      <c r="Q209" s="184"/>
      <c r="R209" s="185">
        <f>R210</f>
        <v>0</v>
      </c>
      <c r="S209" s="184"/>
      <c r="T209" s="186">
        <f>T210</f>
        <v>0</v>
      </c>
      <c r="AR209" s="187" t="s">
        <v>194</v>
      </c>
      <c r="AT209" s="188" t="s">
        <v>76</v>
      </c>
      <c r="AU209" s="188" t="s">
        <v>77</v>
      </c>
      <c r="AY209" s="187" t="s">
        <v>187</v>
      </c>
      <c r="BK209" s="189">
        <f>BK210</f>
        <v>0</v>
      </c>
    </row>
    <row r="210" spans="2:65" s="10" customFormat="1" ht="19.899999999999999" customHeight="1">
      <c r="B210" s="176"/>
      <c r="C210" s="177"/>
      <c r="D210" s="178" t="s">
        <v>76</v>
      </c>
      <c r="E210" s="190" t="s">
        <v>1540</v>
      </c>
      <c r="F210" s="190" t="s">
        <v>1005</v>
      </c>
      <c r="G210" s="177"/>
      <c r="H210" s="177"/>
      <c r="I210" s="180"/>
      <c r="J210" s="191">
        <f>BK210</f>
        <v>0</v>
      </c>
      <c r="K210" s="177"/>
      <c r="L210" s="182"/>
      <c r="M210" s="183"/>
      <c r="N210" s="184"/>
      <c r="O210" s="184"/>
      <c r="P210" s="185">
        <f>SUM(P211:P216)</f>
        <v>0</v>
      </c>
      <c r="Q210" s="184"/>
      <c r="R210" s="185">
        <f>SUM(R211:R216)</f>
        <v>0</v>
      </c>
      <c r="S210" s="184"/>
      <c r="T210" s="186">
        <f>SUM(T211:T216)</f>
        <v>0</v>
      </c>
      <c r="AR210" s="187" t="s">
        <v>194</v>
      </c>
      <c r="AT210" s="188" t="s">
        <v>76</v>
      </c>
      <c r="AU210" s="188" t="s">
        <v>85</v>
      </c>
      <c r="AY210" s="187" t="s">
        <v>187</v>
      </c>
      <c r="BK210" s="189">
        <f>SUM(BK211:BK216)</f>
        <v>0</v>
      </c>
    </row>
    <row r="211" spans="2:65" s="1" customFormat="1" ht="25.5" customHeight="1">
      <c r="B211" s="41"/>
      <c r="C211" s="192" t="s">
        <v>542</v>
      </c>
      <c r="D211" s="192" t="s">
        <v>189</v>
      </c>
      <c r="E211" s="193" t="s">
        <v>1541</v>
      </c>
      <c r="F211" s="194" t="s">
        <v>1793</v>
      </c>
      <c r="G211" s="195" t="s">
        <v>304</v>
      </c>
      <c r="H211" s="196">
        <v>193.21899999999999</v>
      </c>
      <c r="I211" s="197"/>
      <c r="J211" s="198">
        <f>ROUND(I211*H211,2)</f>
        <v>0</v>
      </c>
      <c r="K211" s="194" t="s">
        <v>193</v>
      </c>
      <c r="L211" s="61"/>
      <c r="M211" s="199" t="s">
        <v>21</v>
      </c>
      <c r="N211" s="200" t="s">
        <v>48</v>
      </c>
      <c r="O211" s="4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256</v>
      </c>
      <c r="AT211" s="24" t="s">
        <v>189</v>
      </c>
      <c r="AU211" s="24" t="s">
        <v>87</v>
      </c>
      <c r="AY211" s="24" t="s">
        <v>187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85</v>
      </c>
      <c r="BK211" s="203">
        <f>ROUND(I211*H211,2)</f>
        <v>0</v>
      </c>
      <c r="BL211" s="24" t="s">
        <v>256</v>
      </c>
      <c r="BM211" s="24" t="s">
        <v>1794</v>
      </c>
    </row>
    <row r="212" spans="2:65" s="11" customFormat="1" ht="13.5">
      <c r="B212" s="204"/>
      <c r="C212" s="205"/>
      <c r="D212" s="206" t="s">
        <v>223</v>
      </c>
      <c r="E212" s="207" t="s">
        <v>21</v>
      </c>
      <c r="F212" s="208" t="s">
        <v>1795</v>
      </c>
      <c r="G212" s="205"/>
      <c r="H212" s="209">
        <v>193.21899999999999</v>
      </c>
      <c r="I212" s="210"/>
      <c r="J212" s="205"/>
      <c r="K212" s="205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223</v>
      </c>
      <c r="AU212" s="215" t="s">
        <v>87</v>
      </c>
      <c r="AV212" s="11" t="s">
        <v>87</v>
      </c>
      <c r="AW212" s="11" t="s">
        <v>40</v>
      </c>
      <c r="AX212" s="11" t="s">
        <v>85</v>
      </c>
      <c r="AY212" s="215" t="s">
        <v>187</v>
      </c>
    </row>
    <row r="213" spans="2:65" s="1" customFormat="1" ht="25.5" customHeight="1">
      <c r="B213" s="41"/>
      <c r="C213" s="192" t="s">
        <v>547</v>
      </c>
      <c r="D213" s="192" t="s">
        <v>189</v>
      </c>
      <c r="E213" s="193" t="s">
        <v>1232</v>
      </c>
      <c r="F213" s="194" t="s">
        <v>1008</v>
      </c>
      <c r="G213" s="195" t="s">
        <v>192</v>
      </c>
      <c r="H213" s="196">
        <v>2</v>
      </c>
      <c r="I213" s="197"/>
      <c r="J213" s="198">
        <f>ROUND(I213*H213,2)</f>
        <v>0</v>
      </c>
      <c r="K213" s="194" t="s">
        <v>193</v>
      </c>
      <c r="L213" s="61"/>
      <c r="M213" s="199" t="s">
        <v>21</v>
      </c>
      <c r="N213" s="200" t="s">
        <v>48</v>
      </c>
      <c r="O213" s="4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1009</v>
      </c>
      <c r="AT213" s="24" t="s">
        <v>189</v>
      </c>
      <c r="AU213" s="24" t="s">
        <v>87</v>
      </c>
      <c r="AY213" s="24" t="s">
        <v>187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85</v>
      </c>
      <c r="BK213" s="203">
        <f>ROUND(I213*H213,2)</f>
        <v>0</v>
      </c>
      <c r="BL213" s="24" t="s">
        <v>1009</v>
      </c>
      <c r="BM213" s="24" t="s">
        <v>1796</v>
      </c>
    </row>
    <row r="214" spans="2:65" s="1" customFormat="1" ht="16.5" customHeight="1">
      <c r="B214" s="41"/>
      <c r="C214" s="192" t="s">
        <v>552</v>
      </c>
      <c r="D214" s="192" t="s">
        <v>189</v>
      </c>
      <c r="E214" s="193" t="s">
        <v>1012</v>
      </c>
      <c r="F214" s="194" t="s">
        <v>1013</v>
      </c>
      <c r="G214" s="195" t="s">
        <v>1014</v>
      </c>
      <c r="H214" s="196">
        <v>1</v>
      </c>
      <c r="I214" s="197"/>
      <c r="J214" s="198">
        <f>ROUND(I214*H214,2)</f>
        <v>0</v>
      </c>
      <c r="K214" s="194" t="s">
        <v>193</v>
      </c>
      <c r="L214" s="61"/>
      <c r="M214" s="199" t="s">
        <v>21</v>
      </c>
      <c r="N214" s="200" t="s">
        <v>48</v>
      </c>
      <c r="O214" s="42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1009</v>
      </c>
      <c r="AT214" s="24" t="s">
        <v>189</v>
      </c>
      <c r="AU214" s="24" t="s">
        <v>87</v>
      </c>
      <c r="AY214" s="24" t="s">
        <v>187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85</v>
      </c>
      <c r="BK214" s="203">
        <f>ROUND(I214*H214,2)</f>
        <v>0</v>
      </c>
      <c r="BL214" s="24" t="s">
        <v>1009</v>
      </c>
      <c r="BM214" s="24" t="s">
        <v>1797</v>
      </c>
    </row>
    <row r="215" spans="2:65" s="1" customFormat="1" ht="16.5" customHeight="1">
      <c r="B215" s="41"/>
      <c r="C215" s="192" t="s">
        <v>557</v>
      </c>
      <c r="D215" s="192" t="s">
        <v>189</v>
      </c>
      <c r="E215" s="193" t="s">
        <v>1017</v>
      </c>
      <c r="F215" s="194" t="s">
        <v>1018</v>
      </c>
      <c r="G215" s="195" t="s">
        <v>1014</v>
      </c>
      <c r="H215" s="196">
        <v>1</v>
      </c>
      <c r="I215" s="197"/>
      <c r="J215" s="198">
        <f>ROUND(I215*H215,2)</f>
        <v>0</v>
      </c>
      <c r="K215" s="194" t="s">
        <v>193</v>
      </c>
      <c r="L215" s="61"/>
      <c r="M215" s="199" t="s">
        <v>21</v>
      </c>
      <c r="N215" s="200" t="s">
        <v>48</v>
      </c>
      <c r="O215" s="4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1009</v>
      </c>
      <c r="AT215" s="24" t="s">
        <v>189</v>
      </c>
      <c r="AU215" s="24" t="s">
        <v>87</v>
      </c>
      <c r="AY215" s="24" t="s">
        <v>187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85</v>
      </c>
      <c r="BK215" s="203">
        <f>ROUND(I215*H215,2)</f>
        <v>0</v>
      </c>
      <c r="BL215" s="24" t="s">
        <v>1009</v>
      </c>
      <c r="BM215" s="24" t="s">
        <v>1798</v>
      </c>
    </row>
    <row r="216" spans="2:65" s="1" customFormat="1" ht="25.5" customHeight="1">
      <c r="B216" s="41"/>
      <c r="C216" s="192" t="s">
        <v>562</v>
      </c>
      <c r="D216" s="192" t="s">
        <v>189</v>
      </c>
      <c r="E216" s="193" t="s">
        <v>1021</v>
      </c>
      <c r="F216" s="194" t="s">
        <v>1022</v>
      </c>
      <c r="G216" s="195" t="s">
        <v>1014</v>
      </c>
      <c r="H216" s="196">
        <v>1</v>
      </c>
      <c r="I216" s="197"/>
      <c r="J216" s="198">
        <f>ROUND(I216*H216,2)</f>
        <v>0</v>
      </c>
      <c r="K216" s="194" t="s">
        <v>193</v>
      </c>
      <c r="L216" s="61"/>
      <c r="M216" s="199" t="s">
        <v>21</v>
      </c>
      <c r="N216" s="216" t="s">
        <v>48</v>
      </c>
      <c r="O216" s="217"/>
      <c r="P216" s="218">
        <f>O216*H216</f>
        <v>0</v>
      </c>
      <c r="Q216" s="218">
        <v>0</v>
      </c>
      <c r="R216" s="218">
        <f>Q216*H216</f>
        <v>0</v>
      </c>
      <c r="S216" s="218">
        <v>0</v>
      </c>
      <c r="T216" s="219">
        <f>S216*H216</f>
        <v>0</v>
      </c>
      <c r="AR216" s="24" t="s">
        <v>1009</v>
      </c>
      <c r="AT216" s="24" t="s">
        <v>189</v>
      </c>
      <c r="AU216" s="24" t="s">
        <v>87</v>
      </c>
      <c r="AY216" s="24" t="s">
        <v>187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85</v>
      </c>
      <c r="BK216" s="203">
        <f>ROUND(I216*H216,2)</f>
        <v>0</v>
      </c>
      <c r="BL216" s="24" t="s">
        <v>1009</v>
      </c>
      <c r="BM216" s="24" t="s">
        <v>1799</v>
      </c>
    </row>
    <row r="217" spans="2:65" s="1" customFormat="1" ht="6.95" customHeight="1">
      <c r="B217" s="56"/>
      <c r="C217" s="57"/>
      <c r="D217" s="57"/>
      <c r="E217" s="57"/>
      <c r="F217" s="57"/>
      <c r="G217" s="57"/>
      <c r="H217" s="57"/>
      <c r="I217" s="139"/>
      <c r="J217" s="57"/>
      <c r="K217" s="57"/>
      <c r="L217" s="61"/>
    </row>
  </sheetData>
  <sheetProtection algorithmName="SHA-512" hashValue="5jE8rPUanSk59XH75QGr/KZBcKP308Li3rqPCV2ffp2Fm3A6FgP7S30ej/OAK2e64nSJMnwkcOe7Zix5uBT6EA==" saltValue="LP4DIT7SWWrDfZYcJD/risy1LB01UES5HSCKJpXtLCUyoOPZrIgivi6C76YOfdSwXajwwgIM5DE5m3upXqMI8A==" spinCount="100000" sheet="1" objects="1" scenarios="1" formatColumns="0" formatRows="0" autoFilter="0"/>
  <autoFilter ref="C85:K216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151</v>
      </c>
      <c r="G1" s="390" t="s">
        <v>152</v>
      </c>
      <c r="H1" s="390"/>
      <c r="I1" s="115"/>
      <c r="J1" s="114" t="s">
        <v>153</v>
      </c>
      <c r="K1" s="113" t="s">
        <v>154</v>
      </c>
      <c r="L1" s="114" t="s">
        <v>155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108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156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2" t="str">
        <f>'Rekapitulace stavby'!K6</f>
        <v>Sdružené parkoviště Jankovcova, Praha 7</v>
      </c>
      <c r="F7" s="383"/>
      <c r="G7" s="383"/>
      <c r="H7" s="383"/>
      <c r="I7" s="117"/>
      <c r="J7" s="29"/>
      <c r="K7" s="31"/>
    </row>
    <row r="8" spans="1:70" s="1" customFormat="1">
      <c r="B8" s="41"/>
      <c r="C8" s="42"/>
      <c r="D8" s="37" t="s">
        <v>157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4" t="s">
        <v>1800</v>
      </c>
      <c r="F9" s="385"/>
      <c r="G9" s="385"/>
      <c r="H9" s="38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19. 3. 2018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33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19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32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41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1" t="s">
        <v>21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43</v>
      </c>
      <c r="E27" s="42"/>
      <c r="F27" s="42"/>
      <c r="G27" s="42"/>
      <c r="H27" s="42"/>
      <c r="I27" s="118"/>
      <c r="J27" s="128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29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0">
        <f>ROUND(SUM(BE86:BE196), 2)</f>
        <v>0</v>
      </c>
      <c r="G30" s="42"/>
      <c r="H30" s="42"/>
      <c r="I30" s="131">
        <v>0.21</v>
      </c>
      <c r="J30" s="130">
        <f>ROUND(ROUND((SUM(BE86:BE196)),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0">
        <f>ROUND(SUM(BF86:BF196), 2)</f>
        <v>0</v>
      </c>
      <c r="G31" s="42"/>
      <c r="H31" s="42"/>
      <c r="I31" s="131">
        <v>0.15</v>
      </c>
      <c r="J31" s="130">
        <f>ROUND(ROUND((SUM(BF86:BF196)),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0">
        <f>ROUND(SUM(BG86:BG196),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0">
        <f>ROUND(SUM(BH86:BH196),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0">
        <f>ROUND(SUM(BI86:BI196),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53</v>
      </c>
      <c r="E36" s="79"/>
      <c r="F36" s="79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159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2" t="str">
        <f>E7</f>
        <v>Sdružené parkoviště Jankovcova, Praha 7</v>
      </c>
      <c r="F45" s="383"/>
      <c r="G45" s="383"/>
      <c r="H45" s="383"/>
      <c r="I45" s="118"/>
      <c r="J45" s="42"/>
      <c r="K45" s="45"/>
    </row>
    <row r="46" spans="2:11" s="1" customFormat="1" ht="14.45" customHeight="1">
      <c r="B46" s="41"/>
      <c r="C46" s="37" t="s">
        <v>157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4" t="str">
        <f>E9</f>
        <v>___302.2 - Vodovodní přípojka - odstranění a obnova povrchů (Správa služeb hl. m. Prahy)</v>
      </c>
      <c r="F47" s="385"/>
      <c r="G47" s="385"/>
      <c r="H47" s="38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7</v>
      </c>
      <c r="G49" s="42"/>
      <c r="H49" s="42"/>
      <c r="I49" s="119" t="s">
        <v>26</v>
      </c>
      <c r="J49" s="120" t="str">
        <f>IF(J12="","",J12)</f>
        <v>19. 3. 2018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Technická správa komunikací hl. m. Prahy, a.s.</v>
      </c>
      <c r="G51" s="42"/>
      <c r="H51" s="42"/>
      <c r="I51" s="119" t="s">
        <v>36</v>
      </c>
      <c r="J51" s="351" t="str">
        <f>E21</f>
        <v>Sinpps s.r.o.</v>
      </c>
      <c r="K51" s="45"/>
    </row>
    <row r="52" spans="2:47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18"/>
      <c r="J52" s="386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160</v>
      </c>
      <c r="D54" s="132"/>
      <c r="E54" s="132"/>
      <c r="F54" s="132"/>
      <c r="G54" s="132"/>
      <c r="H54" s="132"/>
      <c r="I54" s="145"/>
      <c r="J54" s="146" t="s">
        <v>161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162</v>
      </c>
      <c r="D56" s="42"/>
      <c r="E56" s="42"/>
      <c r="F56" s="42"/>
      <c r="G56" s="42"/>
      <c r="H56" s="42"/>
      <c r="I56" s="118"/>
      <c r="J56" s="128">
        <f>J86</f>
        <v>0</v>
      </c>
      <c r="K56" s="45"/>
      <c r="AU56" s="24" t="s">
        <v>163</v>
      </c>
    </row>
    <row r="57" spans="2:47" s="7" customFormat="1" ht="24.95" customHeight="1">
      <c r="B57" s="149"/>
      <c r="C57" s="150"/>
      <c r="D57" s="151" t="s">
        <v>164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47" s="8" customFormat="1" ht="19.899999999999999" customHeight="1">
      <c r="B58" s="156"/>
      <c r="C58" s="157"/>
      <c r="D58" s="158" t="s">
        <v>165</v>
      </c>
      <c r="E58" s="159"/>
      <c r="F58" s="159"/>
      <c r="G58" s="159"/>
      <c r="H58" s="159"/>
      <c r="I58" s="160"/>
      <c r="J58" s="161">
        <f>J88</f>
        <v>0</v>
      </c>
      <c r="K58" s="162"/>
    </row>
    <row r="59" spans="2:47" s="8" customFormat="1" ht="19.899999999999999" customHeight="1">
      <c r="B59" s="156"/>
      <c r="C59" s="157"/>
      <c r="D59" s="158" t="s">
        <v>1550</v>
      </c>
      <c r="E59" s="159"/>
      <c r="F59" s="159"/>
      <c r="G59" s="159"/>
      <c r="H59" s="159"/>
      <c r="I59" s="160"/>
      <c r="J59" s="161">
        <f>J132</f>
        <v>0</v>
      </c>
      <c r="K59" s="162"/>
    </row>
    <row r="60" spans="2:47" s="8" customFormat="1" ht="19.899999999999999" customHeight="1">
      <c r="B60" s="156"/>
      <c r="C60" s="157"/>
      <c r="D60" s="158" t="s">
        <v>167</v>
      </c>
      <c r="E60" s="159"/>
      <c r="F60" s="159"/>
      <c r="G60" s="159"/>
      <c r="H60" s="159"/>
      <c r="I60" s="160"/>
      <c r="J60" s="161">
        <f>J163</f>
        <v>0</v>
      </c>
      <c r="K60" s="162"/>
    </row>
    <row r="61" spans="2:47" s="8" customFormat="1" ht="19.899999999999999" customHeight="1">
      <c r="B61" s="156"/>
      <c r="C61" s="157"/>
      <c r="D61" s="158" t="s">
        <v>168</v>
      </c>
      <c r="E61" s="159"/>
      <c r="F61" s="159"/>
      <c r="G61" s="159"/>
      <c r="H61" s="159"/>
      <c r="I61" s="160"/>
      <c r="J61" s="161">
        <f>J175</f>
        <v>0</v>
      </c>
      <c r="K61" s="162"/>
    </row>
    <row r="62" spans="2:47" s="8" customFormat="1" ht="19.899999999999999" customHeight="1">
      <c r="B62" s="156"/>
      <c r="C62" s="157"/>
      <c r="D62" s="158" t="s">
        <v>386</v>
      </c>
      <c r="E62" s="159"/>
      <c r="F62" s="159"/>
      <c r="G62" s="159"/>
      <c r="H62" s="159"/>
      <c r="I62" s="160"/>
      <c r="J62" s="161">
        <f>J179</f>
        <v>0</v>
      </c>
      <c r="K62" s="162"/>
    </row>
    <row r="63" spans="2:47" s="7" customFormat="1" ht="24.95" customHeight="1">
      <c r="B63" s="149"/>
      <c r="C63" s="150"/>
      <c r="D63" s="151" t="s">
        <v>389</v>
      </c>
      <c r="E63" s="152"/>
      <c r="F63" s="152"/>
      <c r="G63" s="152"/>
      <c r="H63" s="152"/>
      <c r="I63" s="153"/>
      <c r="J63" s="154">
        <f>J184</f>
        <v>0</v>
      </c>
      <c r="K63" s="155"/>
    </row>
    <row r="64" spans="2:47" s="8" customFormat="1" ht="19.899999999999999" customHeight="1">
      <c r="B64" s="156"/>
      <c r="C64" s="157"/>
      <c r="D64" s="158" t="s">
        <v>390</v>
      </c>
      <c r="E64" s="159"/>
      <c r="F64" s="159"/>
      <c r="G64" s="159"/>
      <c r="H64" s="159"/>
      <c r="I64" s="160"/>
      <c r="J64" s="161">
        <f>J185</f>
        <v>0</v>
      </c>
      <c r="K64" s="162"/>
    </row>
    <row r="65" spans="2:12" s="7" customFormat="1" ht="24.95" customHeight="1">
      <c r="B65" s="149"/>
      <c r="C65" s="150"/>
      <c r="D65" s="151" t="s">
        <v>1354</v>
      </c>
      <c r="E65" s="152"/>
      <c r="F65" s="152"/>
      <c r="G65" s="152"/>
      <c r="H65" s="152"/>
      <c r="I65" s="153"/>
      <c r="J65" s="154">
        <f>J187</f>
        <v>0</v>
      </c>
      <c r="K65" s="155"/>
    </row>
    <row r="66" spans="2:12" s="8" customFormat="1" ht="19.899999999999999" customHeight="1">
      <c r="B66" s="156"/>
      <c r="C66" s="157"/>
      <c r="D66" s="158" t="s">
        <v>1355</v>
      </c>
      <c r="E66" s="159"/>
      <c r="F66" s="159"/>
      <c r="G66" s="159"/>
      <c r="H66" s="159"/>
      <c r="I66" s="160"/>
      <c r="J66" s="161">
        <f>J188</f>
        <v>0</v>
      </c>
      <c r="K66" s="162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18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2"/>
      <c r="J72" s="60"/>
      <c r="K72" s="60"/>
      <c r="L72" s="61"/>
    </row>
    <row r="73" spans="2:12" s="1" customFormat="1" ht="36.950000000000003" customHeight="1">
      <c r="B73" s="41"/>
      <c r="C73" s="62" t="s">
        <v>171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6.5" customHeight="1">
      <c r="B76" s="41"/>
      <c r="C76" s="63"/>
      <c r="D76" s="63"/>
      <c r="E76" s="387" t="str">
        <f>E7</f>
        <v>Sdružené parkoviště Jankovcova, Praha 7</v>
      </c>
      <c r="F76" s="388"/>
      <c r="G76" s="388"/>
      <c r="H76" s="388"/>
      <c r="I76" s="163"/>
      <c r="J76" s="63"/>
      <c r="K76" s="63"/>
      <c r="L76" s="61"/>
    </row>
    <row r="77" spans="2:12" s="1" customFormat="1" ht="14.45" customHeight="1">
      <c r="B77" s="41"/>
      <c r="C77" s="65" t="s">
        <v>157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7.25" customHeight="1">
      <c r="B78" s="41"/>
      <c r="C78" s="63"/>
      <c r="D78" s="63"/>
      <c r="E78" s="362" t="str">
        <f>E9</f>
        <v>___302.2 - Vodovodní přípojka - odstranění a obnova povrchů (Správa služeb hl. m. Prahy)</v>
      </c>
      <c r="F78" s="389"/>
      <c r="G78" s="389"/>
      <c r="H78" s="389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64" t="str">
        <f>F12</f>
        <v>Praha 7</v>
      </c>
      <c r="G80" s="63"/>
      <c r="H80" s="63"/>
      <c r="I80" s="165" t="s">
        <v>26</v>
      </c>
      <c r="J80" s="73" t="str">
        <f>IF(J12="","",J12)</f>
        <v>19. 3. 2018</v>
      </c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>
      <c r="B82" s="41"/>
      <c r="C82" s="65" t="s">
        <v>28</v>
      </c>
      <c r="D82" s="63"/>
      <c r="E82" s="63"/>
      <c r="F82" s="164" t="str">
        <f>E15</f>
        <v>Technická správa komunikací hl. m. Prahy, a.s.</v>
      </c>
      <c r="G82" s="63"/>
      <c r="H82" s="63"/>
      <c r="I82" s="165" t="s">
        <v>36</v>
      </c>
      <c r="J82" s="164" t="str">
        <f>E21</f>
        <v>Sinpps s.r.o.</v>
      </c>
      <c r="K82" s="63"/>
      <c r="L82" s="61"/>
    </row>
    <row r="83" spans="2:65" s="1" customFormat="1" ht="14.45" customHeight="1">
      <c r="B83" s="41"/>
      <c r="C83" s="65" t="s">
        <v>34</v>
      </c>
      <c r="D83" s="63"/>
      <c r="E83" s="63"/>
      <c r="F83" s="164" t="str">
        <f>IF(E18="","",E18)</f>
        <v/>
      </c>
      <c r="G83" s="63"/>
      <c r="H83" s="63"/>
      <c r="I83" s="163"/>
      <c r="J83" s="63"/>
      <c r="K83" s="63"/>
      <c r="L83" s="61"/>
    </row>
    <row r="84" spans="2:65" s="1" customFormat="1" ht="10.3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9" customFormat="1" ht="29.25" customHeight="1">
      <c r="B85" s="166"/>
      <c r="C85" s="167" t="s">
        <v>172</v>
      </c>
      <c r="D85" s="168" t="s">
        <v>62</v>
      </c>
      <c r="E85" s="168" t="s">
        <v>58</v>
      </c>
      <c r="F85" s="168" t="s">
        <v>173</v>
      </c>
      <c r="G85" s="168" t="s">
        <v>174</v>
      </c>
      <c r="H85" s="168" t="s">
        <v>175</v>
      </c>
      <c r="I85" s="169" t="s">
        <v>176</v>
      </c>
      <c r="J85" s="168" t="s">
        <v>161</v>
      </c>
      <c r="K85" s="170" t="s">
        <v>177</v>
      </c>
      <c r="L85" s="171"/>
      <c r="M85" s="81" t="s">
        <v>178</v>
      </c>
      <c r="N85" s="82" t="s">
        <v>47</v>
      </c>
      <c r="O85" s="82" t="s">
        <v>179</v>
      </c>
      <c r="P85" s="82" t="s">
        <v>180</v>
      </c>
      <c r="Q85" s="82" t="s">
        <v>181</v>
      </c>
      <c r="R85" s="82" t="s">
        <v>182</v>
      </c>
      <c r="S85" s="82" t="s">
        <v>183</v>
      </c>
      <c r="T85" s="83" t="s">
        <v>184</v>
      </c>
    </row>
    <row r="86" spans="2:65" s="1" customFormat="1" ht="29.25" customHeight="1">
      <c r="B86" s="41"/>
      <c r="C86" s="87" t="s">
        <v>162</v>
      </c>
      <c r="D86" s="63"/>
      <c r="E86" s="63"/>
      <c r="F86" s="63"/>
      <c r="G86" s="63"/>
      <c r="H86" s="63"/>
      <c r="I86" s="163"/>
      <c r="J86" s="172">
        <f>BK86</f>
        <v>0</v>
      </c>
      <c r="K86" s="63"/>
      <c r="L86" s="61"/>
      <c r="M86" s="84"/>
      <c r="N86" s="85"/>
      <c r="O86" s="85"/>
      <c r="P86" s="173">
        <f>P87+P184+P187</f>
        <v>0</v>
      </c>
      <c r="Q86" s="85"/>
      <c r="R86" s="173">
        <f>R87+R184+R187</f>
        <v>0.78741000000000005</v>
      </c>
      <c r="S86" s="85"/>
      <c r="T86" s="174">
        <f>T87+T184+T187</f>
        <v>32.162099999999995</v>
      </c>
      <c r="AT86" s="24" t="s">
        <v>76</v>
      </c>
      <c r="AU86" s="24" t="s">
        <v>163</v>
      </c>
      <c r="BK86" s="175">
        <f>BK87+BK184+BK187</f>
        <v>0</v>
      </c>
    </row>
    <row r="87" spans="2:65" s="10" customFormat="1" ht="37.35" customHeight="1">
      <c r="B87" s="176"/>
      <c r="C87" s="177"/>
      <c r="D87" s="178" t="s">
        <v>76</v>
      </c>
      <c r="E87" s="179" t="s">
        <v>185</v>
      </c>
      <c r="F87" s="179" t="s">
        <v>186</v>
      </c>
      <c r="G87" s="177"/>
      <c r="H87" s="177"/>
      <c r="I87" s="180"/>
      <c r="J87" s="181">
        <f>BK87</f>
        <v>0</v>
      </c>
      <c r="K87" s="177"/>
      <c r="L87" s="182"/>
      <c r="M87" s="183"/>
      <c r="N87" s="184"/>
      <c r="O87" s="184"/>
      <c r="P87" s="185">
        <f>P88+P132+P163+P175+P179</f>
        <v>0</v>
      </c>
      <c r="Q87" s="184"/>
      <c r="R87" s="185">
        <f>R88+R132+R163+R175+R179</f>
        <v>0.78741000000000005</v>
      </c>
      <c r="S87" s="184"/>
      <c r="T87" s="186">
        <f>T88+T132+T163+T175+T179</f>
        <v>32.162099999999995</v>
      </c>
      <c r="AR87" s="187" t="s">
        <v>85</v>
      </c>
      <c r="AT87" s="188" t="s">
        <v>76</v>
      </c>
      <c r="AU87" s="188" t="s">
        <v>77</v>
      </c>
      <c r="AY87" s="187" t="s">
        <v>187</v>
      </c>
      <c r="BK87" s="189">
        <f>BK88+BK132+BK163+BK175+BK179</f>
        <v>0</v>
      </c>
    </row>
    <row r="88" spans="2:65" s="10" customFormat="1" ht="19.899999999999999" customHeight="1">
      <c r="B88" s="176"/>
      <c r="C88" s="177"/>
      <c r="D88" s="178" t="s">
        <v>76</v>
      </c>
      <c r="E88" s="190" t="s">
        <v>85</v>
      </c>
      <c r="F88" s="190" t="s">
        <v>188</v>
      </c>
      <c r="G88" s="177"/>
      <c r="H88" s="177"/>
      <c r="I88" s="180"/>
      <c r="J88" s="191">
        <f>BK88</f>
        <v>0</v>
      </c>
      <c r="K88" s="177"/>
      <c r="L88" s="182"/>
      <c r="M88" s="183"/>
      <c r="N88" s="184"/>
      <c r="O88" s="184"/>
      <c r="P88" s="185">
        <f>SUM(P89:P131)</f>
        <v>0</v>
      </c>
      <c r="Q88" s="184"/>
      <c r="R88" s="185">
        <f>SUM(R89:R131)</f>
        <v>0.78741000000000005</v>
      </c>
      <c r="S88" s="184"/>
      <c r="T88" s="186">
        <f>SUM(T89:T131)</f>
        <v>32.162099999999995</v>
      </c>
      <c r="AR88" s="187" t="s">
        <v>85</v>
      </c>
      <c r="AT88" s="188" t="s">
        <v>76</v>
      </c>
      <c r="AU88" s="188" t="s">
        <v>85</v>
      </c>
      <c r="AY88" s="187" t="s">
        <v>187</v>
      </c>
      <c r="BK88" s="189">
        <f>SUM(BK89:BK131)</f>
        <v>0</v>
      </c>
    </row>
    <row r="89" spans="2:65" s="1" customFormat="1" ht="16.5" customHeight="1">
      <c r="B89" s="41"/>
      <c r="C89" s="192" t="s">
        <v>85</v>
      </c>
      <c r="D89" s="192" t="s">
        <v>189</v>
      </c>
      <c r="E89" s="193" t="s">
        <v>1801</v>
      </c>
      <c r="F89" s="194" t="s">
        <v>1802</v>
      </c>
      <c r="G89" s="195" t="s">
        <v>202</v>
      </c>
      <c r="H89" s="196">
        <v>18.5</v>
      </c>
      <c r="I89" s="197"/>
      <c r="J89" s="198">
        <f>ROUND(I89*H89,2)</f>
        <v>0</v>
      </c>
      <c r="K89" s="194" t="s">
        <v>193</v>
      </c>
      <c r="L89" s="61"/>
      <c r="M89" s="199" t="s">
        <v>21</v>
      </c>
      <c r="N89" s="200" t="s">
        <v>48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0.255</v>
      </c>
      <c r="T89" s="202">
        <f>S89*H89</f>
        <v>4.7175000000000002</v>
      </c>
      <c r="AR89" s="24" t="s">
        <v>194</v>
      </c>
      <c r="AT89" s="24" t="s">
        <v>189</v>
      </c>
      <c r="AU89" s="24" t="s">
        <v>87</v>
      </c>
      <c r="AY89" s="24" t="s">
        <v>187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85</v>
      </c>
      <c r="BK89" s="203">
        <f>ROUND(I89*H89,2)</f>
        <v>0</v>
      </c>
      <c r="BL89" s="24" t="s">
        <v>194</v>
      </c>
      <c r="BM89" s="24" t="s">
        <v>1803</v>
      </c>
    </row>
    <row r="90" spans="2:65" s="12" customFormat="1" ht="13.5">
      <c r="B90" s="230"/>
      <c r="C90" s="231"/>
      <c r="D90" s="206" t="s">
        <v>223</v>
      </c>
      <c r="E90" s="232" t="s">
        <v>21</v>
      </c>
      <c r="F90" s="233" t="s">
        <v>1613</v>
      </c>
      <c r="G90" s="231"/>
      <c r="H90" s="232" t="s">
        <v>21</v>
      </c>
      <c r="I90" s="234"/>
      <c r="J90" s="231"/>
      <c r="K90" s="231"/>
      <c r="L90" s="235"/>
      <c r="M90" s="236"/>
      <c r="N90" s="237"/>
      <c r="O90" s="237"/>
      <c r="P90" s="237"/>
      <c r="Q90" s="237"/>
      <c r="R90" s="237"/>
      <c r="S90" s="237"/>
      <c r="T90" s="238"/>
      <c r="AT90" s="239" t="s">
        <v>223</v>
      </c>
      <c r="AU90" s="239" t="s">
        <v>87</v>
      </c>
      <c r="AV90" s="12" t="s">
        <v>85</v>
      </c>
      <c r="AW90" s="12" t="s">
        <v>40</v>
      </c>
      <c r="AX90" s="12" t="s">
        <v>77</v>
      </c>
      <c r="AY90" s="239" t="s">
        <v>187</v>
      </c>
    </row>
    <row r="91" spans="2:65" s="11" customFormat="1" ht="13.5">
      <c r="B91" s="204"/>
      <c r="C91" s="205"/>
      <c r="D91" s="206" t="s">
        <v>223</v>
      </c>
      <c r="E91" s="207" t="s">
        <v>21</v>
      </c>
      <c r="F91" s="208" t="s">
        <v>1804</v>
      </c>
      <c r="G91" s="205"/>
      <c r="H91" s="209">
        <v>18.5</v>
      </c>
      <c r="I91" s="210"/>
      <c r="J91" s="205"/>
      <c r="K91" s="205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223</v>
      </c>
      <c r="AU91" s="215" t="s">
        <v>87</v>
      </c>
      <c r="AV91" s="11" t="s">
        <v>87</v>
      </c>
      <c r="AW91" s="11" t="s">
        <v>40</v>
      </c>
      <c r="AX91" s="11" t="s">
        <v>85</v>
      </c>
      <c r="AY91" s="215" t="s">
        <v>187</v>
      </c>
    </row>
    <row r="92" spans="2:65" s="1" customFormat="1" ht="16.5" customHeight="1">
      <c r="B92" s="41"/>
      <c r="C92" s="192" t="s">
        <v>87</v>
      </c>
      <c r="D92" s="192" t="s">
        <v>189</v>
      </c>
      <c r="E92" s="193" t="s">
        <v>1805</v>
      </c>
      <c r="F92" s="194" t="s">
        <v>1552</v>
      </c>
      <c r="G92" s="195" t="s">
        <v>202</v>
      </c>
      <c r="H92" s="196">
        <v>13.2</v>
      </c>
      <c r="I92" s="197"/>
      <c r="J92" s="198">
        <f>ROUND(I92*H92,2)</f>
        <v>0</v>
      </c>
      <c r="K92" s="194" t="s">
        <v>193</v>
      </c>
      <c r="L92" s="61"/>
      <c r="M92" s="199" t="s">
        <v>21</v>
      </c>
      <c r="N92" s="200" t="s">
        <v>48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0.28999999999999998</v>
      </c>
      <c r="T92" s="202">
        <f>S92*H92</f>
        <v>3.8279999999999994</v>
      </c>
      <c r="AR92" s="24" t="s">
        <v>194</v>
      </c>
      <c r="AT92" s="24" t="s">
        <v>189</v>
      </c>
      <c r="AU92" s="24" t="s">
        <v>87</v>
      </c>
      <c r="AY92" s="24" t="s">
        <v>187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85</v>
      </c>
      <c r="BK92" s="203">
        <f>ROUND(I92*H92,2)</f>
        <v>0</v>
      </c>
      <c r="BL92" s="24" t="s">
        <v>194</v>
      </c>
      <c r="BM92" s="24" t="s">
        <v>1806</v>
      </c>
    </row>
    <row r="93" spans="2:65" s="12" customFormat="1" ht="13.5">
      <c r="B93" s="230"/>
      <c r="C93" s="231"/>
      <c r="D93" s="206" t="s">
        <v>223</v>
      </c>
      <c r="E93" s="232" t="s">
        <v>21</v>
      </c>
      <c r="F93" s="233" t="s">
        <v>1554</v>
      </c>
      <c r="G93" s="231"/>
      <c r="H93" s="232" t="s">
        <v>21</v>
      </c>
      <c r="I93" s="234"/>
      <c r="J93" s="231"/>
      <c r="K93" s="231"/>
      <c r="L93" s="235"/>
      <c r="M93" s="236"/>
      <c r="N93" s="237"/>
      <c r="O93" s="237"/>
      <c r="P93" s="237"/>
      <c r="Q93" s="237"/>
      <c r="R93" s="237"/>
      <c r="S93" s="237"/>
      <c r="T93" s="238"/>
      <c r="AT93" s="239" t="s">
        <v>223</v>
      </c>
      <c r="AU93" s="239" t="s">
        <v>87</v>
      </c>
      <c r="AV93" s="12" t="s">
        <v>85</v>
      </c>
      <c r="AW93" s="12" t="s">
        <v>40</v>
      </c>
      <c r="AX93" s="12" t="s">
        <v>77</v>
      </c>
      <c r="AY93" s="239" t="s">
        <v>187</v>
      </c>
    </row>
    <row r="94" spans="2:65" s="11" customFormat="1" ht="13.5">
      <c r="B94" s="204"/>
      <c r="C94" s="205"/>
      <c r="D94" s="206" t="s">
        <v>223</v>
      </c>
      <c r="E94" s="207" t="s">
        <v>21</v>
      </c>
      <c r="F94" s="208" t="s">
        <v>1807</v>
      </c>
      <c r="G94" s="205"/>
      <c r="H94" s="209">
        <v>13.2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223</v>
      </c>
      <c r="AU94" s="215" t="s">
        <v>87</v>
      </c>
      <c r="AV94" s="11" t="s">
        <v>87</v>
      </c>
      <c r="AW94" s="11" t="s">
        <v>40</v>
      </c>
      <c r="AX94" s="11" t="s">
        <v>85</v>
      </c>
      <c r="AY94" s="215" t="s">
        <v>187</v>
      </c>
    </row>
    <row r="95" spans="2:65" s="1" customFormat="1" ht="16.5" customHeight="1">
      <c r="B95" s="41"/>
      <c r="C95" s="192" t="s">
        <v>199</v>
      </c>
      <c r="D95" s="192" t="s">
        <v>189</v>
      </c>
      <c r="E95" s="193" t="s">
        <v>1808</v>
      </c>
      <c r="F95" s="194" t="s">
        <v>1552</v>
      </c>
      <c r="G95" s="195" t="s">
        <v>202</v>
      </c>
      <c r="H95" s="196">
        <v>18.5</v>
      </c>
      <c r="I95" s="197"/>
      <c r="J95" s="198">
        <f>ROUND(I95*H95,2)</f>
        <v>0</v>
      </c>
      <c r="K95" s="194" t="s">
        <v>193</v>
      </c>
      <c r="L95" s="61"/>
      <c r="M95" s="199" t="s">
        <v>21</v>
      </c>
      <c r="N95" s="200" t="s">
        <v>48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0.28999999999999998</v>
      </c>
      <c r="T95" s="202">
        <f>S95*H95</f>
        <v>5.3649999999999993</v>
      </c>
      <c r="AR95" s="24" t="s">
        <v>194</v>
      </c>
      <c r="AT95" s="24" t="s">
        <v>189</v>
      </c>
      <c r="AU95" s="24" t="s">
        <v>87</v>
      </c>
      <c r="AY95" s="24" t="s">
        <v>187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85</v>
      </c>
      <c r="BK95" s="203">
        <f>ROUND(I95*H95,2)</f>
        <v>0</v>
      </c>
      <c r="BL95" s="24" t="s">
        <v>194</v>
      </c>
      <c r="BM95" s="24" t="s">
        <v>1809</v>
      </c>
    </row>
    <row r="96" spans="2:65" s="12" customFormat="1" ht="13.5">
      <c r="B96" s="230"/>
      <c r="C96" s="231"/>
      <c r="D96" s="206" t="s">
        <v>223</v>
      </c>
      <c r="E96" s="232" t="s">
        <v>21</v>
      </c>
      <c r="F96" s="233" t="s">
        <v>1613</v>
      </c>
      <c r="G96" s="231"/>
      <c r="H96" s="232" t="s">
        <v>21</v>
      </c>
      <c r="I96" s="234"/>
      <c r="J96" s="231"/>
      <c r="K96" s="231"/>
      <c r="L96" s="235"/>
      <c r="M96" s="236"/>
      <c r="N96" s="237"/>
      <c r="O96" s="237"/>
      <c r="P96" s="237"/>
      <c r="Q96" s="237"/>
      <c r="R96" s="237"/>
      <c r="S96" s="237"/>
      <c r="T96" s="238"/>
      <c r="AT96" s="239" t="s">
        <v>223</v>
      </c>
      <c r="AU96" s="239" t="s">
        <v>87</v>
      </c>
      <c r="AV96" s="12" t="s">
        <v>85</v>
      </c>
      <c r="AW96" s="12" t="s">
        <v>40</v>
      </c>
      <c r="AX96" s="12" t="s">
        <v>77</v>
      </c>
      <c r="AY96" s="239" t="s">
        <v>187</v>
      </c>
    </row>
    <row r="97" spans="2:65" s="11" customFormat="1" ht="13.5">
      <c r="B97" s="204"/>
      <c r="C97" s="205"/>
      <c r="D97" s="206" t="s">
        <v>223</v>
      </c>
      <c r="E97" s="207" t="s">
        <v>21</v>
      </c>
      <c r="F97" s="208" t="s">
        <v>1810</v>
      </c>
      <c r="G97" s="205"/>
      <c r="H97" s="209">
        <v>18.5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223</v>
      </c>
      <c r="AU97" s="215" t="s">
        <v>87</v>
      </c>
      <c r="AV97" s="11" t="s">
        <v>87</v>
      </c>
      <c r="AW97" s="11" t="s">
        <v>40</v>
      </c>
      <c r="AX97" s="11" t="s">
        <v>85</v>
      </c>
      <c r="AY97" s="215" t="s">
        <v>187</v>
      </c>
    </row>
    <row r="98" spans="2:65" s="1" customFormat="1" ht="16.5" customHeight="1">
      <c r="B98" s="41"/>
      <c r="C98" s="192" t="s">
        <v>194</v>
      </c>
      <c r="D98" s="192" t="s">
        <v>189</v>
      </c>
      <c r="E98" s="193" t="s">
        <v>1556</v>
      </c>
      <c r="F98" s="194" t="s">
        <v>1557</v>
      </c>
      <c r="G98" s="195" t="s">
        <v>202</v>
      </c>
      <c r="H98" s="196">
        <v>4.2</v>
      </c>
      <c r="I98" s="197"/>
      <c r="J98" s="198">
        <f>ROUND(I98*H98,2)</f>
        <v>0</v>
      </c>
      <c r="K98" s="194" t="s">
        <v>193</v>
      </c>
      <c r="L98" s="61"/>
      <c r="M98" s="199" t="s">
        <v>21</v>
      </c>
      <c r="N98" s="200" t="s">
        <v>48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0.44</v>
      </c>
      <c r="T98" s="202">
        <f>S98*H98</f>
        <v>1.8480000000000001</v>
      </c>
      <c r="AR98" s="24" t="s">
        <v>194</v>
      </c>
      <c r="AT98" s="24" t="s">
        <v>189</v>
      </c>
      <c r="AU98" s="24" t="s">
        <v>87</v>
      </c>
      <c r="AY98" s="24" t="s">
        <v>187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85</v>
      </c>
      <c r="BK98" s="203">
        <f>ROUND(I98*H98,2)</f>
        <v>0</v>
      </c>
      <c r="BL98" s="24" t="s">
        <v>194</v>
      </c>
      <c r="BM98" s="24" t="s">
        <v>1811</v>
      </c>
    </row>
    <row r="99" spans="2:65" s="12" customFormat="1" ht="13.5">
      <c r="B99" s="230"/>
      <c r="C99" s="231"/>
      <c r="D99" s="206" t="s">
        <v>223</v>
      </c>
      <c r="E99" s="232" t="s">
        <v>21</v>
      </c>
      <c r="F99" s="233" t="s">
        <v>1812</v>
      </c>
      <c r="G99" s="231"/>
      <c r="H99" s="232" t="s">
        <v>21</v>
      </c>
      <c r="I99" s="234"/>
      <c r="J99" s="231"/>
      <c r="K99" s="231"/>
      <c r="L99" s="235"/>
      <c r="M99" s="236"/>
      <c r="N99" s="237"/>
      <c r="O99" s="237"/>
      <c r="P99" s="237"/>
      <c r="Q99" s="237"/>
      <c r="R99" s="237"/>
      <c r="S99" s="237"/>
      <c r="T99" s="238"/>
      <c r="AT99" s="239" t="s">
        <v>223</v>
      </c>
      <c r="AU99" s="239" t="s">
        <v>87</v>
      </c>
      <c r="AV99" s="12" t="s">
        <v>85</v>
      </c>
      <c r="AW99" s="12" t="s">
        <v>40</v>
      </c>
      <c r="AX99" s="12" t="s">
        <v>77</v>
      </c>
      <c r="AY99" s="239" t="s">
        <v>187</v>
      </c>
    </row>
    <row r="100" spans="2:65" s="11" customFormat="1" ht="13.5">
      <c r="B100" s="204"/>
      <c r="C100" s="205"/>
      <c r="D100" s="206" t="s">
        <v>223</v>
      </c>
      <c r="E100" s="207" t="s">
        <v>21</v>
      </c>
      <c r="F100" s="208" t="s">
        <v>1813</v>
      </c>
      <c r="G100" s="205"/>
      <c r="H100" s="209">
        <v>4.2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223</v>
      </c>
      <c r="AU100" s="215" t="s">
        <v>87</v>
      </c>
      <c r="AV100" s="11" t="s">
        <v>87</v>
      </c>
      <c r="AW100" s="11" t="s">
        <v>40</v>
      </c>
      <c r="AX100" s="11" t="s">
        <v>85</v>
      </c>
      <c r="AY100" s="215" t="s">
        <v>187</v>
      </c>
    </row>
    <row r="101" spans="2:65" s="1" customFormat="1" ht="16.5" customHeight="1">
      <c r="B101" s="41"/>
      <c r="C101" s="192" t="s">
        <v>207</v>
      </c>
      <c r="D101" s="192" t="s">
        <v>189</v>
      </c>
      <c r="E101" s="193" t="s">
        <v>413</v>
      </c>
      <c r="F101" s="194" t="s">
        <v>1560</v>
      </c>
      <c r="G101" s="195" t="s">
        <v>202</v>
      </c>
      <c r="H101" s="196">
        <v>6.72</v>
      </c>
      <c r="I101" s="197"/>
      <c r="J101" s="198">
        <f>ROUND(I101*H101,2)</f>
        <v>0</v>
      </c>
      <c r="K101" s="194" t="s">
        <v>193</v>
      </c>
      <c r="L101" s="61"/>
      <c r="M101" s="199" t="s">
        <v>21</v>
      </c>
      <c r="N101" s="200" t="s">
        <v>48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0.625</v>
      </c>
      <c r="T101" s="202">
        <f>S101*H101</f>
        <v>4.2</v>
      </c>
      <c r="AR101" s="24" t="s">
        <v>194</v>
      </c>
      <c r="AT101" s="24" t="s">
        <v>189</v>
      </c>
      <c r="AU101" s="24" t="s">
        <v>87</v>
      </c>
      <c r="AY101" s="24" t="s">
        <v>187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85</v>
      </c>
      <c r="BK101" s="203">
        <f>ROUND(I101*H101,2)</f>
        <v>0</v>
      </c>
      <c r="BL101" s="24" t="s">
        <v>194</v>
      </c>
      <c r="BM101" s="24" t="s">
        <v>1814</v>
      </c>
    </row>
    <row r="102" spans="2:65" s="11" customFormat="1" ht="13.5">
      <c r="B102" s="204"/>
      <c r="C102" s="205"/>
      <c r="D102" s="206" t="s">
        <v>223</v>
      </c>
      <c r="E102" s="207" t="s">
        <v>21</v>
      </c>
      <c r="F102" s="208" t="s">
        <v>1815</v>
      </c>
      <c r="G102" s="205"/>
      <c r="H102" s="209">
        <v>6.72</v>
      </c>
      <c r="I102" s="210"/>
      <c r="J102" s="205"/>
      <c r="K102" s="205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223</v>
      </c>
      <c r="AU102" s="215" t="s">
        <v>87</v>
      </c>
      <c r="AV102" s="11" t="s">
        <v>87</v>
      </c>
      <c r="AW102" s="11" t="s">
        <v>40</v>
      </c>
      <c r="AX102" s="11" t="s">
        <v>85</v>
      </c>
      <c r="AY102" s="215" t="s">
        <v>187</v>
      </c>
    </row>
    <row r="103" spans="2:65" s="1" customFormat="1" ht="16.5" customHeight="1">
      <c r="B103" s="41"/>
      <c r="C103" s="192" t="s">
        <v>211</v>
      </c>
      <c r="D103" s="192" t="s">
        <v>189</v>
      </c>
      <c r="E103" s="193" t="s">
        <v>392</v>
      </c>
      <c r="F103" s="194" t="s">
        <v>1563</v>
      </c>
      <c r="G103" s="195" t="s">
        <v>202</v>
      </c>
      <c r="H103" s="196">
        <v>29</v>
      </c>
      <c r="I103" s="197"/>
      <c r="J103" s="198">
        <f>ROUND(I103*H103,2)</f>
        <v>0</v>
      </c>
      <c r="K103" s="194" t="s">
        <v>193</v>
      </c>
      <c r="L103" s="61"/>
      <c r="M103" s="199" t="s">
        <v>21</v>
      </c>
      <c r="N103" s="200" t="s">
        <v>48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9.8000000000000004E-2</v>
      </c>
      <c r="T103" s="202">
        <f>S103*H103</f>
        <v>2.8420000000000001</v>
      </c>
      <c r="AR103" s="24" t="s">
        <v>194</v>
      </c>
      <c r="AT103" s="24" t="s">
        <v>189</v>
      </c>
      <c r="AU103" s="24" t="s">
        <v>87</v>
      </c>
      <c r="AY103" s="24" t="s">
        <v>187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85</v>
      </c>
      <c r="BK103" s="203">
        <f>ROUND(I103*H103,2)</f>
        <v>0</v>
      </c>
      <c r="BL103" s="24" t="s">
        <v>194</v>
      </c>
      <c r="BM103" s="24" t="s">
        <v>1816</v>
      </c>
    </row>
    <row r="104" spans="2:65" s="12" customFormat="1" ht="13.5">
      <c r="B104" s="230"/>
      <c r="C104" s="231"/>
      <c r="D104" s="206" t="s">
        <v>223</v>
      </c>
      <c r="E104" s="232" t="s">
        <v>21</v>
      </c>
      <c r="F104" s="233" t="s">
        <v>1613</v>
      </c>
      <c r="G104" s="231"/>
      <c r="H104" s="232" t="s">
        <v>21</v>
      </c>
      <c r="I104" s="234"/>
      <c r="J104" s="231"/>
      <c r="K104" s="231"/>
      <c r="L104" s="235"/>
      <c r="M104" s="236"/>
      <c r="N104" s="237"/>
      <c r="O104" s="237"/>
      <c r="P104" s="237"/>
      <c r="Q104" s="237"/>
      <c r="R104" s="237"/>
      <c r="S104" s="237"/>
      <c r="T104" s="238"/>
      <c r="AT104" s="239" t="s">
        <v>223</v>
      </c>
      <c r="AU104" s="239" t="s">
        <v>87</v>
      </c>
      <c r="AV104" s="12" t="s">
        <v>85</v>
      </c>
      <c r="AW104" s="12" t="s">
        <v>40</v>
      </c>
      <c r="AX104" s="12" t="s">
        <v>77</v>
      </c>
      <c r="AY104" s="239" t="s">
        <v>187</v>
      </c>
    </row>
    <row r="105" spans="2:65" s="11" customFormat="1" ht="13.5">
      <c r="B105" s="204"/>
      <c r="C105" s="205"/>
      <c r="D105" s="206" t="s">
        <v>223</v>
      </c>
      <c r="E105" s="207" t="s">
        <v>21</v>
      </c>
      <c r="F105" s="208" t="s">
        <v>1817</v>
      </c>
      <c r="G105" s="205"/>
      <c r="H105" s="209">
        <v>29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223</v>
      </c>
      <c r="AU105" s="215" t="s">
        <v>87</v>
      </c>
      <c r="AV105" s="11" t="s">
        <v>87</v>
      </c>
      <c r="AW105" s="11" t="s">
        <v>40</v>
      </c>
      <c r="AX105" s="11" t="s">
        <v>85</v>
      </c>
      <c r="AY105" s="215" t="s">
        <v>187</v>
      </c>
    </row>
    <row r="106" spans="2:65" s="1" customFormat="1" ht="16.5" customHeight="1">
      <c r="B106" s="41"/>
      <c r="C106" s="192" t="s">
        <v>215</v>
      </c>
      <c r="D106" s="192" t="s">
        <v>189</v>
      </c>
      <c r="E106" s="193" t="s">
        <v>1818</v>
      </c>
      <c r="F106" s="194" t="s">
        <v>1566</v>
      </c>
      <c r="G106" s="195" t="s">
        <v>202</v>
      </c>
      <c r="H106" s="196">
        <v>6.72</v>
      </c>
      <c r="I106" s="197"/>
      <c r="J106" s="198">
        <f>ROUND(I106*H106,2)</f>
        <v>0</v>
      </c>
      <c r="K106" s="194" t="s">
        <v>193</v>
      </c>
      <c r="L106" s="61"/>
      <c r="M106" s="199" t="s">
        <v>21</v>
      </c>
      <c r="N106" s="200" t="s">
        <v>48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0.22</v>
      </c>
      <c r="T106" s="202">
        <f>S106*H106</f>
        <v>1.4783999999999999</v>
      </c>
      <c r="AR106" s="24" t="s">
        <v>194</v>
      </c>
      <c r="AT106" s="24" t="s">
        <v>189</v>
      </c>
      <c r="AU106" s="24" t="s">
        <v>87</v>
      </c>
      <c r="AY106" s="24" t="s">
        <v>187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85</v>
      </c>
      <c r="BK106" s="203">
        <f>ROUND(I106*H106,2)</f>
        <v>0</v>
      </c>
      <c r="BL106" s="24" t="s">
        <v>194</v>
      </c>
      <c r="BM106" s="24" t="s">
        <v>1819</v>
      </c>
    </row>
    <row r="107" spans="2:65" s="11" customFormat="1" ht="13.5">
      <c r="B107" s="204"/>
      <c r="C107" s="205"/>
      <c r="D107" s="206" t="s">
        <v>223</v>
      </c>
      <c r="E107" s="207" t="s">
        <v>21</v>
      </c>
      <c r="F107" s="208" t="s">
        <v>1820</v>
      </c>
      <c r="G107" s="205"/>
      <c r="H107" s="209">
        <v>6.72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223</v>
      </c>
      <c r="AU107" s="215" t="s">
        <v>87</v>
      </c>
      <c r="AV107" s="11" t="s">
        <v>87</v>
      </c>
      <c r="AW107" s="11" t="s">
        <v>40</v>
      </c>
      <c r="AX107" s="11" t="s">
        <v>85</v>
      </c>
      <c r="AY107" s="215" t="s">
        <v>187</v>
      </c>
    </row>
    <row r="108" spans="2:65" s="1" customFormat="1" ht="16.5" customHeight="1">
      <c r="B108" s="41"/>
      <c r="C108" s="192" t="s">
        <v>219</v>
      </c>
      <c r="D108" s="192" t="s">
        <v>189</v>
      </c>
      <c r="E108" s="193" t="s">
        <v>1569</v>
      </c>
      <c r="F108" s="194" t="s">
        <v>1566</v>
      </c>
      <c r="G108" s="195" t="s">
        <v>202</v>
      </c>
      <c r="H108" s="196">
        <v>17.16</v>
      </c>
      <c r="I108" s="197"/>
      <c r="J108" s="198">
        <f>ROUND(I108*H108,2)</f>
        <v>0</v>
      </c>
      <c r="K108" s="194" t="s">
        <v>193</v>
      </c>
      <c r="L108" s="61"/>
      <c r="M108" s="199" t="s">
        <v>21</v>
      </c>
      <c r="N108" s="200" t="s">
        <v>48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0.22</v>
      </c>
      <c r="T108" s="202">
        <f>S108*H108</f>
        <v>3.7751999999999999</v>
      </c>
      <c r="AR108" s="24" t="s">
        <v>194</v>
      </c>
      <c r="AT108" s="24" t="s">
        <v>189</v>
      </c>
      <c r="AU108" s="24" t="s">
        <v>87</v>
      </c>
      <c r="AY108" s="24" t="s">
        <v>187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85</v>
      </c>
      <c r="BK108" s="203">
        <f>ROUND(I108*H108,2)</f>
        <v>0</v>
      </c>
      <c r="BL108" s="24" t="s">
        <v>194</v>
      </c>
      <c r="BM108" s="24" t="s">
        <v>1821</v>
      </c>
    </row>
    <row r="109" spans="2:65" s="11" customFormat="1" ht="13.5">
      <c r="B109" s="204"/>
      <c r="C109" s="205"/>
      <c r="D109" s="206" t="s">
        <v>223</v>
      </c>
      <c r="E109" s="207" t="s">
        <v>21</v>
      </c>
      <c r="F109" s="208" t="s">
        <v>1822</v>
      </c>
      <c r="G109" s="205"/>
      <c r="H109" s="209">
        <v>17.16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223</v>
      </c>
      <c r="AU109" s="215" t="s">
        <v>87</v>
      </c>
      <c r="AV109" s="11" t="s">
        <v>87</v>
      </c>
      <c r="AW109" s="11" t="s">
        <v>40</v>
      </c>
      <c r="AX109" s="11" t="s">
        <v>85</v>
      </c>
      <c r="AY109" s="215" t="s">
        <v>187</v>
      </c>
    </row>
    <row r="110" spans="2:65" s="1" customFormat="1" ht="16.5" customHeight="1">
      <c r="B110" s="41"/>
      <c r="C110" s="192" t="s">
        <v>225</v>
      </c>
      <c r="D110" s="192" t="s">
        <v>189</v>
      </c>
      <c r="E110" s="193" t="s">
        <v>1572</v>
      </c>
      <c r="F110" s="194" t="s">
        <v>1573</v>
      </c>
      <c r="G110" s="195" t="s">
        <v>202</v>
      </c>
      <c r="H110" s="196">
        <v>13</v>
      </c>
      <c r="I110" s="197"/>
      <c r="J110" s="198">
        <f>ROUND(I110*H110,2)</f>
        <v>0</v>
      </c>
      <c r="K110" s="194" t="s">
        <v>193</v>
      </c>
      <c r="L110" s="61"/>
      <c r="M110" s="199" t="s">
        <v>21</v>
      </c>
      <c r="N110" s="200" t="s">
        <v>48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0.316</v>
      </c>
      <c r="T110" s="202">
        <f>S110*H110</f>
        <v>4.1079999999999997</v>
      </c>
      <c r="AR110" s="24" t="s">
        <v>194</v>
      </c>
      <c r="AT110" s="24" t="s">
        <v>189</v>
      </c>
      <c r="AU110" s="24" t="s">
        <v>87</v>
      </c>
      <c r="AY110" s="24" t="s">
        <v>187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85</v>
      </c>
      <c r="BK110" s="203">
        <f>ROUND(I110*H110,2)</f>
        <v>0</v>
      </c>
      <c r="BL110" s="24" t="s">
        <v>194</v>
      </c>
      <c r="BM110" s="24" t="s">
        <v>1823</v>
      </c>
    </row>
    <row r="111" spans="2:65" s="12" customFormat="1" ht="13.5">
      <c r="B111" s="230"/>
      <c r="C111" s="231"/>
      <c r="D111" s="206" t="s">
        <v>223</v>
      </c>
      <c r="E111" s="232" t="s">
        <v>21</v>
      </c>
      <c r="F111" s="233" t="s">
        <v>1613</v>
      </c>
      <c r="G111" s="231"/>
      <c r="H111" s="232" t="s">
        <v>21</v>
      </c>
      <c r="I111" s="234"/>
      <c r="J111" s="231"/>
      <c r="K111" s="231"/>
      <c r="L111" s="235"/>
      <c r="M111" s="236"/>
      <c r="N111" s="237"/>
      <c r="O111" s="237"/>
      <c r="P111" s="237"/>
      <c r="Q111" s="237"/>
      <c r="R111" s="237"/>
      <c r="S111" s="237"/>
      <c r="T111" s="238"/>
      <c r="AT111" s="239" t="s">
        <v>223</v>
      </c>
      <c r="AU111" s="239" t="s">
        <v>87</v>
      </c>
      <c r="AV111" s="12" t="s">
        <v>85</v>
      </c>
      <c r="AW111" s="12" t="s">
        <v>40</v>
      </c>
      <c r="AX111" s="12" t="s">
        <v>77</v>
      </c>
      <c r="AY111" s="239" t="s">
        <v>187</v>
      </c>
    </row>
    <row r="112" spans="2:65" s="11" customFormat="1" ht="13.5">
      <c r="B112" s="204"/>
      <c r="C112" s="205"/>
      <c r="D112" s="206" t="s">
        <v>223</v>
      </c>
      <c r="E112" s="207" t="s">
        <v>21</v>
      </c>
      <c r="F112" s="208" t="s">
        <v>1575</v>
      </c>
      <c r="G112" s="205"/>
      <c r="H112" s="209">
        <v>13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223</v>
      </c>
      <c r="AU112" s="215" t="s">
        <v>87</v>
      </c>
      <c r="AV112" s="11" t="s">
        <v>87</v>
      </c>
      <c r="AW112" s="11" t="s">
        <v>40</v>
      </c>
      <c r="AX112" s="11" t="s">
        <v>85</v>
      </c>
      <c r="AY112" s="215" t="s">
        <v>187</v>
      </c>
    </row>
    <row r="113" spans="2:65" s="1" customFormat="1" ht="25.5" customHeight="1">
      <c r="B113" s="41"/>
      <c r="C113" s="192" t="s">
        <v>230</v>
      </c>
      <c r="D113" s="192" t="s">
        <v>189</v>
      </c>
      <c r="E113" s="193" t="s">
        <v>1824</v>
      </c>
      <c r="F113" s="194" t="s">
        <v>1825</v>
      </c>
      <c r="G113" s="195" t="s">
        <v>202</v>
      </c>
      <c r="H113" s="196">
        <v>39</v>
      </c>
      <c r="I113" s="197"/>
      <c r="J113" s="198">
        <f>ROUND(I113*H113,2)</f>
        <v>0</v>
      </c>
      <c r="K113" s="194" t="s">
        <v>193</v>
      </c>
      <c r="L113" s="61"/>
      <c r="M113" s="199" t="s">
        <v>21</v>
      </c>
      <c r="N113" s="200" t="s">
        <v>48</v>
      </c>
      <c r="O113" s="42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194</v>
      </c>
      <c r="AT113" s="24" t="s">
        <v>189</v>
      </c>
      <c r="AU113" s="24" t="s">
        <v>87</v>
      </c>
      <c r="AY113" s="24" t="s">
        <v>187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85</v>
      </c>
      <c r="BK113" s="203">
        <f>ROUND(I113*H113,2)</f>
        <v>0</v>
      </c>
      <c r="BL113" s="24" t="s">
        <v>194</v>
      </c>
      <c r="BM113" s="24" t="s">
        <v>1826</v>
      </c>
    </row>
    <row r="114" spans="2:65" s="12" customFormat="1" ht="13.5">
      <c r="B114" s="230"/>
      <c r="C114" s="231"/>
      <c r="D114" s="206" t="s">
        <v>223</v>
      </c>
      <c r="E114" s="232" t="s">
        <v>21</v>
      </c>
      <c r="F114" s="233" t="s">
        <v>1827</v>
      </c>
      <c r="G114" s="231"/>
      <c r="H114" s="232" t="s">
        <v>21</v>
      </c>
      <c r="I114" s="234"/>
      <c r="J114" s="231"/>
      <c r="K114" s="231"/>
      <c r="L114" s="235"/>
      <c r="M114" s="236"/>
      <c r="N114" s="237"/>
      <c r="O114" s="237"/>
      <c r="P114" s="237"/>
      <c r="Q114" s="237"/>
      <c r="R114" s="237"/>
      <c r="S114" s="237"/>
      <c r="T114" s="238"/>
      <c r="AT114" s="239" t="s">
        <v>223</v>
      </c>
      <c r="AU114" s="239" t="s">
        <v>87</v>
      </c>
      <c r="AV114" s="12" t="s">
        <v>85</v>
      </c>
      <c r="AW114" s="12" t="s">
        <v>40</v>
      </c>
      <c r="AX114" s="12" t="s">
        <v>77</v>
      </c>
      <c r="AY114" s="239" t="s">
        <v>187</v>
      </c>
    </row>
    <row r="115" spans="2:65" s="11" customFormat="1" ht="13.5">
      <c r="B115" s="204"/>
      <c r="C115" s="205"/>
      <c r="D115" s="206" t="s">
        <v>223</v>
      </c>
      <c r="E115" s="207" t="s">
        <v>21</v>
      </c>
      <c r="F115" s="208" t="s">
        <v>1828</v>
      </c>
      <c r="G115" s="205"/>
      <c r="H115" s="209">
        <v>39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223</v>
      </c>
      <c r="AU115" s="215" t="s">
        <v>87</v>
      </c>
      <c r="AV115" s="11" t="s">
        <v>87</v>
      </c>
      <c r="AW115" s="11" t="s">
        <v>40</v>
      </c>
      <c r="AX115" s="11" t="s">
        <v>85</v>
      </c>
      <c r="AY115" s="215" t="s">
        <v>187</v>
      </c>
    </row>
    <row r="116" spans="2:65" s="1" customFormat="1" ht="16.5" customHeight="1">
      <c r="B116" s="41"/>
      <c r="C116" s="220" t="s">
        <v>236</v>
      </c>
      <c r="D116" s="220" t="s">
        <v>511</v>
      </c>
      <c r="E116" s="221" t="s">
        <v>1829</v>
      </c>
      <c r="F116" s="222" t="s">
        <v>1830</v>
      </c>
      <c r="G116" s="223" t="s">
        <v>233</v>
      </c>
      <c r="H116" s="224">
        <v>3.7440000000000002</v>
      </c>
      <c r="I116" s="225"/>
      <c r="J116" s="226">
        <f>ROUND(I116*H116,2)</f>
        <v>0</v>
      </c>
      <c r="K116" s="222" t="s">
        <v>193</v>
      </c>
      <c r="L116" s="227"/>
      <c r="M116" s="228" t="s">
        <v>21</v>
      </c>
      <c r="N116" s="229" t="s">
        <v>48</v>
      </c>
      <c r="O116" s="42"/>
      <c r="P116" s="201">
        <f>O116*H116</f>
        <v>0</v>
      </c>
      <c r="Q116" s="201">
        <v>0.21</v>
      </c>
      <c r="R116" s="201">
        <f>Q116*H116</f>
        <v>0.78624000000000005</v>
      </c>
      <c r="S116" s="201">
        <v>0</v>
      </c>
      <c r="T116" s="202">
        <f>S116*H116</f>
        <v>0</v>
      </c>
      <c r="AR116" s="24" t="s">
        <v>219</v>
      </c>
      <c r="AT116" s="24" t="s">
        <v>511</v>
      </c>
      <c r="AU116" s="24" t="s">
        <v>87</v>
      </c>
      <c r="AY116" s="24" t="s">
        <v>187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85</v>
      </c>
      <c r="BK116" s="203">
        <f>ROUND(I116*H116,2)</f>
        <v>0</v>
      </c>
      <c r="BL116" s="24" t="s">
        <v>194</v>
      </c>
      <c r="BM116" s="24" t="s">
        <v>1831</v>
      </c>
    </row>
    <row r="117" spans="2:65" s="12" customFormat="1" ht="13.5">
      <c r="B117" s="230"/>
      <c r="C117" s="231"/>
      <c r="D117" s="206" t="s">
        <v>223</v>
      </c>
      <c r="E117" s="232" t="s">
        <v>21</v>
      </c>
      <c r="F117" s="233" t="s">
        <v>1613</v>
      </c>
      <c r="G117" s="231"/>
      <c r="H117" s="232" t="s">
        <v>21</v>
      </c>
      <c r="I117" s="234"/>
      <c r="J117" s="231"/>
      <c r="K117" s="231"/>
      <c r="L117" s="235"/>
      <c r="M117" s="236"/>
      <c r="N117" s="237"/>
      <c r="O117" s="237"/>
      <c r="P117" s="237"/>
      <c r="Q117" s="237"/>
      <c r="R117" s="237"/>
      <c r="S117" s="237"/>
      <c r="T117" s="238"/>
      <c r="AT117" s="239" t="s">
        <v>223</v>
      </c>
      <c r="AU117" s="239" t="s">
        <v>87</v>
      </c>
      <c r="AV117" s="12" t="s">
        <v>85</v>
      </c>
      <c r="AW117" s="12" t="s">
        <v>40</v>
      </c>
      <c r="AX117" s="12" t="s">
        <v>77</v>
      </c>
      <c r="AY117" s="239" t="s">
        <v>187</v>
      </c>
    </row>
    <row r="118" spans="2:65" s="11" customFormat="1" ht="13.5">
      <c r="B118" s="204"/>
      <c r="C118" s="205"/>
      <c r="D118" s="206" t="s">
        <v>223</v>
      </c>
      <c r="E118" s="207" t="s">
        <v>21</v>
      </c>
      <c r="F118" s="208" t="s">
        <v>1832</v>
      </c>
      <c r="G118" s="205"/>
      <c r="H118" s="209">
        <v>3.7440000000000002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223</v>
      </c>
      <c r="AU118" s="215" t="s">
        <v>87</v>
      </c>
      <c r="AV118" s="11" t="s">
        <v>87</v>
      </c>
      <c r="AW118" s="11" t="s">
        <v>40</v>
      </c>
      <c r="AX118" s="11" t="s">
        <v>85</v>
      </c>
      <c r="AY118" s="215" t="s">
        <v>187</v>
      </c>
    </row>
    <row r="119" spans="2:65" s="1" customFormat="1" ht="25.5" customHeight="1">
      <c r="B119" s="41"/>
      <c r="C119" s="192" t="s">
        <v>240</v>
      </c>
      <c r="D119" s="192" t="s">
        <v>189</v>
      </c>
      <c r="E119" s="193" t="s">
        <v>1833</v>
      </c>
      <c r="F119" s="194" t="s">
        <v>1834</v>
      </c>
      <c r="G119" s="195" t="s">
        <v>202</v>
      </c>
      <c r="H119" s="196">
        <v>39</v>
      </c>
      <c r="I119" s="197"/>
      <c r="J119" s="198">
        <f>ROUND(I119*H119,2)</f>
        <v>0</v>
      </c>
      <c r="K119" s="194" t="s">
        <v>193</v>
      </c>
      <c r="L119" s="61"/>
      <c r="M119" s="199" t="s">
        <v>21</v>
      </c>
      <c r="N119" s="200" t="s">
        <v>48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194</v>
      </c>
      <c r="AT119" s="24" t="s">
        <v>189</v>
      </c>
      <c r="AU119" s="24" t="s">
        <v>87</v>
      </c>
      <c r="AY119" s="24" t="s">
        <v>187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85</v>
      </c>
      <c r="BK119" s="203">
        <f>ROUND(I119*H119,2)</f>
        <v>0</v>
      </c>
      <c r="BL119" s="24" t="s">
        <v>194</v>
      </c>
      <c r="BM119" s="24" t="s">
        <v>1835</v>
      </c>
    </row>
    <row r="120" spans="2:65" s="12" customFormat="1" ht="13.5">
      <c r="B120" s="230"/>
      <c r="C120" s="231"/>
      <c r="D120" s="206" t="s">
        <v>223</v>
      </c>
      <c r="E120" s="232" t="s">
        <v>21</v>
      </c>
      <c r="F120" s="233" t="s">
        <v>1836</v>
      </c>
      <c r="G120" s="231"/>
      <c r="H120" s="232" t="s">
        <v>21</v>
      </c>
      <c r="I120" s="234"/>
      <c r="J120" s="231"/>
      <c r="K120" s="231"/>
      <c r="L120" s="235"/>
      <c r="M120" s="236"/>
      <c r="N120" s="237"/>
      <c r="O120" s="237"/>
      <c r="P120" s="237"/>
      <c r="Q120" s="237"/>
      <c r="R120" s="237"/>
      <c r="S120" s="237"/>
      <c r="T120" s="238"/>
      <c r="AT120" s="239" t="s">
        <v>223</v>
      </c>
      <c r="AU120" s="239" t="s">
        <v>87</v>
      </c>
      <c r="AV120" s="12" t="s">
        <v>85</v>
      </c>
      <c r="AW120" s="12" t="s">
        <v>40</v>
      </c>
      <c r="AX120" s="12" t="s">
        <v>77</v>
      </c>
      <c r="AY120" s="239" t="s">
        <v>187</v>
      </c>
    </row>
    <row r="121" spans="2:65" s="11" customFormat="1" ht="13.5">
      <c r="B121" s="204"/>
      <c r="C121" s="205"/>
      <c r="D121" s="206" t="s">
        <v>223</v>
      </c>
      <c r="E121" s="207" t="s">
        <v>21</v>
      </c>
      <c r="F121" s="208" t="s">
        <v>1828</v>
      </c>
      <c r="G121" s="205"/>
      <c r="H121" s="209">
        <v>39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223</v>
      </c>
      <c r="AU121" s="215" t="s">
        <v>87</v>
      </c>
      <c r="AV121" s="11" t="s">
        <v>87</v>
      </c>
      <c r="AW121" s="11" t="s">
        <v>40</v>
      </c>
      <c r="AX121" s="11" t="s">
        <v>85</v>
      </c>
      <c r="AY121" s="215" t="s">
        <v>187</v>
      </c>
    </row>
    <row r="122" spans="2:65" s="1" customFormat="1" ht="16.5" customHeight="1">
      <c r="B122" s="41"/>
      <c r="C122" s="220" t="s">
        <v>244</v>
      </c>
      <c r="D122" s="220" t="s">
        <v>511</v>
      </c>
      <c r="E122" s="221" t="s">
        <v>1837</v>
      </c>
      <c r="F122" s="222" t="s">
        <v>1838</v>
      </c>
      <c r="G122" s="223" t="s">
        <v>1839</v>
      </c>
      <c r="H122" s="224">
        <v>1.17</v>
      </c>
      <c r="I122" s="225"/>
      <c r="J122" s="226">
        <f>ROUND(I122*H122,2)</f>
        <v>0</v>
      </c>
      <c r="K122" s="222" t="s">
        <v>193</v>
      </c>
      <c r="L122" s="227"/>
      <c r="M122" s="228" t="s">
        <v>21</v>
      </c>
      <c r="N122" s="229" t="s">
        <v>48</v>
      </c>
      <c r="O122" s="42"/>
      <c r="P122" s="201">
        <f>O122*H122</f>
        <v>0</v>
      </c>
      <c r="Q122" s="201">
        <v>1E-3</v>
      </c>
      <c r="R122" s="201">
        <f>Q122*H122</f>
        <v>1.17E-3</v>
      </c>
      <c r="S122" s="201">
        <v>0</v>
      </c>
      <c r="T122" s="202">
        <f>S122*H122</f>
        <v>0</v>
      </c>
      <c r="AR122" s="24" t="s">
        <v>219</v>
      </c>
      <c r="AT122" s="24" t="s">
        <v>511</v>
      </c>
      <c r="AU122" s="24" t="s">
        <v>87</v>
      </c>
      <c r="AY122" s="24" t="s">
        <v>187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85</v>
      </c>
      <c r="BK122" s="203">
        <f>ROUND(I122*H122,2)</f>
        <v>0</v>
      </c>
      <c r="BL122" s="24" t="s">
        <v>194</v>
      </c>
      <c r="BM122" s="24" t="s">
        <v>1840</v>
      </c>
    </row>
    <row r="123" spans="2:65" s="11" customFormat="1" ht="13.5">
      <c r="B123" s="204"/>
      <c r="C123" s="205"/>
      <c r="D123" s="206" t="s">
        <v>223</v>
      </c>
      <c r="E123" s="207" t="s">
        <v>21</v>
      </c>
      <c r="F123" s="208" t="s">
        <v>1841</v>
      </c>
      <c r="G123" s="205"/>
      <c r="H123" s="209">
        <v>1.17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223</v>
      </c>
      <c r="AU123" s="215" t="s">
        <v>87</v>
      </c>
      <c r="AV123" s="11" t="s">
        <v>87</v>
      </c>
      <c r="AW123" s="11" t="s">
        <v>40</v>
      </c>
      <c r="AX123" s="11" t="s">
        <v>85</v>
      </c>
      <c r="AY123" s="215" t="s">
        <v>187</v>
      </c>
    </row>
    <row r="124" spans="2:65" s="1" customFormat="1" ht="25.5" customHeight="1">
      <c r="B124" s="41"/>
      <c r="C124" s="192" t="s">
        <v>249</v>
      </c>
      <c r="D124" s="192" t="s">
        <v>189</v>
      </c>
      <c r="E124" s="193" t="s">
        <v>1842</v>
      </c>
      <c r="F124" s="194" t="s">
        <v>1843</v>
      </c>
      <c r="G124" s="195" t="s">
        <v>293</v>
      </c>
      <c r="H124" s="196">
        <v>9.1999999999999993</v>
      </c>
      <c r="I124" s="197"/>
      <c r="J124" s="198">
        <f>ROUND(I124*H124,2)</f>
        <v>0</v>
      </c>
      <c r="K124" s="194" t="s">
        <v>193</v>
      </c>
      <c r="L124" s="61"/>
      <c r="M124" s="199" t="s">
        <v>21</v>
      </c>
      <c r="N124" s="200" t="s">
        <v>48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194</v>
      </c>
      <c r="AT124" s="24" t="s">
        <v>189</v>
      </c>
      <c r="AU124" s="24" t="s">
        <v>87</v>
      </c>
      <c r="AY124" s="24" t="s">
        <v>187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85</v>
      </c>
      <c r="BK124" s="203">
        <f>ROUND(I124*H124,2)</f>
        <v>0</v>
      </c>
      <c r="BL124" s="24" t="s">
        <v>194</v>
      </c>
      <c r="BM124" s="24" t="s">
        <v>1844</v>
      </c>
    </row>
    <row r="125" spans="2:65" s="12" customFormat="1" ht="13.5">
      <c r="B125" s="230"/>
      <c r="C125" s="231"/>
      <c r="D125" s="206" t="s">
        <v>223</v>
      </c>
      <c r="E125" s="232" t="s">
        <v>21</v>
      </c>
      <c r="F125" s="233" t="s">
        <v>1613</v>
      </c>
      <c r="G125" s="231"/>
      <c r="H125" s="232" t="s">
        <v>21</v>
      </c>
      <c r="I125" s="234"/>
      <c r="J125" s="231"/>
      <c r="K125" s="231"/>
      <c r="L125" s="235"/>
      <c r="M125" s="236"/>
      <c r="N125" s="237"/>
      <c r="O125" s="237"/>
      <c r="P125" s="237"/>
      <c r="Q125" s="237"/>
      <c r="R125" s="237"/>
      <c r="S125" s="237"/>
      <c r="T125" s="238"/>
      <c r="AT125" s="239" t="s">
        <v>223</v>
      </c>
      <c r="AU125" s="239" t="s">
        <v>87</v>
      </c>
      <c r="AV125" s="12" t="s">
        <v>85</v>
      </c>
      <c r="AW125" s="12" t="s">
        <v>40</v>
      </c>
      <c r="AX125" s="12" t="s">
        <v>77</v>
      </c>
      <c r="AY125" s="239" t="s">
        <v>187</v>
      </c>
    </row>
    <row r="126" spans="2:65" s="11" customFormat="1" ht="13.5">
      <c r="B126" s="204"/>
      <c r="C126" s="205"/>
      <c r="D126" s="206" t="s">
        <v>223</v>
      </c>
      <c r="E126" s="207" t="s">
        <v>21</v>
      </c>
      <c r="F126" s="208" t="s">
        <v>1845</v>
      </c>
      <c r="G126" s="205"/>
      <c r="H126" s="209">
        <v>9.1999999999999993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223</v>
      </c>
      <c r="AU126" s="215" t="s">
        <v>87</v>
      </c>
      <c r="AV126" s="11" t="s">
        <v>87</v>
      </c>
      <c r="AW126" s="11" t="s">
        <v>40</v>
      </c>
      <c r="AX126" s="11" t="s">
        <v>85</v>
      </c>
      <c r="AY126" s="215" t="s">
        <v>187</v>
      </c>
    </row>
    <row r="127" spans="2:65" s="1" customFormat="1" ht="25.5" customHeight="1">
      <c r="B127" s="41"/>
      <c r="C127" s="192" t="s">
        <v>10</v>
      </c>
      <c r="D127" s="192" t="s">
        <v>189</v>
      </c>
      <c r="E127" s="193" t="s">
        <v>1846</v>
      </c>
      <c r="F127" s="194" t="s">
        <v>1847</v>
      </c>
      <c r="G127" s="195" t="s">
        <v>293</v>
      </c>
      <c r="H127" s="196">
        <v>3.4</v>
      </c>
      <c r="I127" s="197"/>
      <c r="J127" s="198">
        <f>ROUND(I127*H127,2)</f>
        <v>0</v>
      </c>
      <c r="K127" s="194" t="s">
        <v>193</v>
      </c>
      <c r="L127" s="61"/>
      <c r="M127" s="199" t="s">
        <v>21</v>
      </c>
      <c r="N127" s="200" t="s">
        <v>48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194</v>
      </c>
      <c r="AT127" s="24" t="s">
        <v>189</v>
      </c>
      <c r="AU127" s="24" t="s">
        <v>87</v>
      </c>
      <c r="AY127" s="24" t="s">
        <v>187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85</v>
      </c>
      <c r="BK127" s="203">
        <f>ROUND(I127*H127,2)</f>
        <v>0</v>
      </c>
      <c r="BL127" s="24" t="s">
        <v>194</v>
      </c>
      <c r="BM127" s="24" t="s">
        <v>1848</v>
      </c>
    </row>
    <row r="128" spans="2:65" s="12" customFormat="1" ht="13.5">
      <c r="B128" s="230"/>
      <c r="C128" s="231"/>
      <c r="D128" s="206" t="s">
        <v>223</v>
      </c>
      <c r="E128" s="232" t="s">
        <v>21</v>
      </c>
      <c r="F128" s="233" t="s">
        <v>1849</v>
      </c>
      <c r="G128" s="231"/>
      <c r="H128" s="232" t="s">
        <v>21</v>
      </c>
      <c r="I128" s="234"/>
      <c r="J128" s="231"/>
      <c r="K128" s="231"/>
      <c r="L128" s="235"/>
      <c r="M128" s="236"/>
      <c r="N128" s="237"/>
      <c r="O128" s="237"/>
      <c r="P128" s="237"/>
      <c r="Q128" s="237"/>
      <c r="R128" s="237"/>
      <c r="S128" s="237"/>
      <c r="T128" s="238"/>
      <c r="AT128" s="239" t="s">
        <v>223</v>
      </c>
      <c r="AU128" s="239" t="s">
        <v>87</v>
      </c>
      <c r="AV128" s="12" t="s">
        <v>85</v>
      </c>
      <c r="AW128" s="12" t="s">
        <v>40</v>
      </c>
      <c r="AX128" s="12" t="s">
        <v>77</v>
      </c>
      <c r="AY128" s="239" t="s">
        <v>187</v>
      </c>
    </row>
    <row r="129" spans="2:65" s="11" customFormat="1" ht="13.5">
      <c r="B129" s="204"/>
      <c r="C129" s="205"/>
      <c r="D129" s="206" t="s">
        <v>223</v>
      </c>
      <c r="E129" s="207" t="s">
        <v>21</v>
      </c>
      <c r="F129" s="208" t="s">
        <v>1850</v>
      </c>
      <c r="G129" s="205"/>
      <c r="H129" s="209">
        <v>3.4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223</v>
      </c>
      <c r="AU129" s="215" t="s">
        <v>87</v>
      </c>
      <c r="AV129" s="11" t="s">
        <v>87</v>
      </c>
      <c r="AW129" s="11" t="s">
        <v>40</v>
      </c>
      <c r="AX129" s="11" t="s">
        <v>85</v>
      </c>
      <c r="AY129" s="215" t="s">
        <v>187</v>
      </c>
    </row>
    <row r="130" spans="2:65" s="1" customFormat="1" ht="25.5" customHeight="1">
      <c r="B130" s="41"/>
      <c r="C130" s="192" t="s">
        <v>259</v>
      </c>
      <c r="D130" s="192" t="s">
        <v>189</v>
      </c>
      <c r="E130" s="193" t="s">
        <v>1851</v>
      </c>
      <c r="F130" s="194" t="s">
        <v>1852</v>
      </c>
      <c r="G130" s="195" t="s">
        <v>202</v>
      </c>
      <c r="H130" s="196">
        <v>18.5</v>
      </c>
      <c r="I130" s="197"/>
      <c r="J130" s="198">
        <f>ROUND(I130*H130,2)</f>
        <v>0</v>
      </c>
      <c r="K130" s="194" t="s">
        <v>193</v>
      </c>
      <c r="L130" s="61"/>
      <c r="M130" s="199" t="s">
        <v>21</v>
      </c>
      <c r="N130" s="200" t="s">
        <v>48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194</v>
      </c>
      <c r="AT130" s="24" t="s">
        <v>189</v>
      </c>
      <c r="AU130" s="24" t="s">
        <v>87</v>
      </c>
      <c r="AY130" s="24" t="s">
        <v>187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85</v>
      </c>
      <c r="BK130" s="203">
        <f>ROUND(I130*H130,2)</f>
        <v>0</v>
      </c>
      <c r="BL130" s="24" t="s">
        <v>194</v>
      </c>
      <c r="BM130" s="24" t="s">
        <v>1853</v>
      </c>
    </row>
    <row r="131" spans="2:65" s="11" customFormat="1" ht="13.5">
      <c r="B131" s="204"/>
      <c r="C131" s="205"/>
      <c r="D131" s="206" t="s">
        <v>223</v>
      </c>
      <c r="E131" s="207" t="s">
        <v>21</v>
      </c>
      <c r="F131" s="208" t="s">
        <v>1854</v>
      </c>
      <c r="G131" s="205"/>
      <c r="H131" s="209">
        <v>18.5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223</v>
      </c>
      <c r="AU131" s="215" t="s">
        <v>87</v>
      </c>
      <c r="AV131" s="11" t="s">
        <v>87</v>
      </c>
      <c r="AW131" s="11" t="s">
        <v>40</v>
      </c>
      <c r="AX131" s="11" t="s">
        <v>85</v>
      </c>
      <c r="AY131" s="215" t="s">
        <v>187</v>
      </c>
    </row>
    <row r="132" spans="2:65" s="10" customFormat="1" ht="29.85" customHeight="1">
      <c r="B132" s="176"/>
      <c r="C132" s="177"/>
      <c r="D132" s="178" t="s">
        <v>76</v>
      </c>
      <c r="E132" s="190" t="s">
        <v>207</v>
      </c>
      <c r="F132" s="190" t="s">
        <v>1580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SUM(P133:P162)</f>
        <v>0</v>
      </c>
      <c r="Q132" s="184"/>
      <c r="R132" s="185">
        <f>SUM(R133:R162)</f>
        <v>0</v>
      </c>
      <c r="S132" s="184"/>
      <c r="T132" s="186">
        <f>SUM(T133:T162)</f>
        <v>0</v>
      </c>
      <c r="AR132" s="187" t="s">
        <v>85</v>
      </c>
      <c r="AT132" s="188" t="s">
        <v>76</v>
      </c>
      <c r="AU132" s="188" t="s">
        <v>85</v>
      </c>
      <c r="AY132" s="187" t="s">
        <v>187</v>
      </c>
      <c r="BK132" s="189">
        <f>SUM(BK133:BK162)</f>
        <v>0</v>
      </c>
    </row>
    <row r="133" spans="2:65" s="1" customFormat="1" ht="16.5" customHeight="1">
      <c r="B133" s="41"/>
      <c r="C133" s="192" t="s">
        <v>264</v>
      </c>
      <c r="D133" s="192" t="s">
        <v>189</v>
      </c>
      <c r="E133" s="193" t="s">
        <v>1581</v>
      </c>
      <c r="F133" s="194" t="s">
        <v>1582</v>
      </c>
      <c r="G133" s="195" t="s">
        <v>202</v>
      </c>
      <c r="H133" s="196">
        <v>13.2</v>
      </c>
      <c r="I133" s="197"/>
      <c r="J133" s="198">
        <f>ROUND(I133*H133,2)</f>
        <v>0</v>
      </c>
      <c r="K133" s="194" t="s">
        <v>193</v>
      </c>
      <c r="L133" s="61"/>
      <c r="M133" s="199" t="s">
        <v>21</v>
      </c>
      <c r="N133" s="200" t="s">
        <v>48</v>
      </c>
      <c r="O133" s="4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194</v>
      </c>
      <c r="AT133" s="24" t="s">
        <v>189</v>
      </c>
      <c r="AU133" s="24" t="s">
        <v>87</v>
      </c>
      <c r="AY133" s="24" t="s">
        <v>187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85</v>
      </c>
      <c r="BK133" s="203">
        <f>ROUND(I133*H133,2)</f>
        <v>0</v>
      </c>
      <c r="BL133" s="24" t="s">
        <v>194</v>
      </c>
      <c r="BM133" s="24" t="s">
        <v>1855</v>
      </c>
    </row>
    <row r="134" spans="2:65" s="11" customFormat="1" ht="13.5">
      <c r="B134" s="204"/>
      <c r="C134" s="205"/>
      <c r="D134" s="206" t="s">
        <v>223</v>
      </c>
      <c r="E134" s="207" t="s">
        <v>21</v>
      </c>
      <c r="F134" s="208" t="s">
        <v>1856</v>
      </c>
      <c r="G134" s="205"/>
      <c r="H134" s="209">
        <v>13.2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223</v>
      </c>
      <c r="AU134" s="215" t="s">
        <v>87</v>
      </c>
      <c r="AV134" s="11" t="s">
        <v>87</v>
      </c>
      <c r="AW134" s="11" t="s">
        <v>40</v>
      </c>
      <c r="AX134" s="11" t="s">
        <v>85</v>
      </c>
      <c r="AY134" s="215" t="s">
        <v>187</v>
      </c>
    </row>
    <row r="135" spans="2:65" s="1" customFormat="1" ht="16.5" customHeight="1">
      <c r="B135" s="41"/>
      <c r="C135" s="192" t="s">
        <v>269</v>
      </c>
      <c r="D135" s="192" t="s">
        <v>189</v>
      </c>
      <c r="E135" s="193" t="s">
        <v>1857</v>
      </c>
      <c r="F135" s="194" t="s">
        <v>1858</v>
      </c>
      <c r="G135" s="195" t="s">
        <v>202</v>
      </c>
      <c r="H135" s="196">
        <v>18.5</v>
      </c>
      <c r="I135" s="197"/>
      <c r="J135" s="198">
        <f>ROUND(I135*H135,2)</f>
        <v>0</v>
      </c>
      <c r="K135" s="194" t="s">
        <v>193</v>
      </c>
      <c r="L135" s="61"/>
      <c r="M135" s="199" t="s">
        <v>21</v>
      </c>
      <c r="N135" s="200" t="s">
        <v>48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194</v>
      </c>
      <c r="AT135" s="24" t="s">
        <v>189</v>
      </c>
      <c r="AU135" s="24" t="s">
        <v>87</v>
      </c>
      <c r="AY135" s="24" t="s">
        <v>187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85</v>
      </c>
      <c r="BK135" s="203">
        <f>ROUND(I135*H135,2)</f>
        <v>0</v>
      </c>
      <c r="BL135" s="24" t="s">
        <v>194</v>
      </c>
      <c r="BM135" s="24" t="s">
        <v>1859</v>
      </c>
    </row>
    <row r="136" spans="2:65" s="11" customFormat="1" ht="13.5">
      <c r="B136" s="204"/>
      <c r="C136" s="205"/>
      <c r="D136" s="206" t="s">
        <v>223</v>
      </c>
      <c r="E136" s="207" t="s">
        <v>21</v>
      </c>
      <c r="F136" s="208" t="s">
        <v>1854</v>
      </c>
      <c r="G136" s="205"/>
      <c r="H136" s="209">
        <v>18.5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223</v>
      </c>
      <c r="AU136" s="215" t="s">
        <v>87</v>
      </c>
      <c r="AV136" s="11" t="s">
        <v>87</v>
      </c>
      <c r="AW136" s="11" t="s">
        <v>40</v>
      </c>
      <c r="AX136" s="11" t="s">
        <v>85</v>
      </c>
      <c r="AY136" s="215" t="s">
        <v>187</v>
      </c>
    </row>
    <row r="137" spans="2:65" s="1" customFormat="1" ht="16.5" customHeight="1">
      <c r="B137" s="41"/>
      <c r="C137" s="192" t="s">
        <v>274</v>
      </c>
      <c r="D137" s="192" t="s">
        <v>189</v>
      </c>
      <c r="E137" s="193" t="s">
        <v>713</v>
      </c>
      <c r="F137" s="194" t="s">
        <v>1585</v>
      </c>
      <c r="G137" s="195" t="s">
        <v>202</v>
      </c>
      <c r="H137" s="196">
        <v>4.2</v>
      </c>
      <c r="I137" s="197"/>
      <c r="J137" s="198">
        <f>ROUND(I137*H137,2)</f>
        <v>0</v>
      </c>
      <c r="K137" s="194" t="s">
        <v>193</v>
      </c>
      <c r="L137" s="61"/>
      <c r="M137" s="199" t="s">
        <v>21</v>
      </c>
      <c r="N137" s="200" t="s">
        <v>48</v>
      </c>
      <c r="O137" s="4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194</v>
      </c>
      <c r="AT137" s="24" t="s">
        <v>189</v>
      </c>
      <c r="AU137" s="24" t="s">
        <v>87</v>
      </c>
      <c r="AY137" s="24" t="s">
        <v>187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85</v>
      </c>
      <c r="BK137" s="203">
        <f>ROUND(I137*H137,2)</f>
        <v>0</v>
      </c>
      <c r="BL137" s="24" t="s">
        <v>194</v>
      </c>
      <c r="BM137" s="24" t="s">
        <v>1860</v>
      </c>
    </row>
    <row r="138" spans="2:65" s="11" customFormat="1" ht="13.5">
      <c r="B138" s="204"/>
      <c r="C138" s="205"/>
      <c r="D138" s="206" t="s">
        <v>223</v>
      </c>
      <c r="E138" s="207" t="s">
        <v>21</v>
      </c>
      <c r="F138" s="208" t="s">
        <v>1861</v>
      </c>
      <c r="G138" s="205"/>
      <c r="H138" s="209">
        <v>4.2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223</v>
      </c>
      <c r="AU138" s="215" t="s">
        <v>87</v>
      </c>
      <c r="AV138" s="11" t="s">
        <v>87</v>
      </c>
      <c r="AW138" s="11" t="s">
        <v>40</v>
      </c>
      <c r="AX138" s="11" t="s">
        <v>85</v>
      </c>
      <c r="AY138" s="215" t="s">
        <v>187</v>
      </c>
    </row>
    <row r="139" spans="2:65" s="1" customFormat="1" ht="25.5" customHeight="1">
      <c r="B139" s="41"/>
      <c r="C139" s="192" t="s">
        <v>279</v>
      </c>
      <c r="D139" s="192" t="s">
        <v>189</v>
      </c>
      <c r="E139" s="193" t="s">
        <v>1862</v>
      </c>
      <c r="F139" s="194" t="s">
        <v>1589</v>
      </c>
      <c r="G139" s="195" t="s">
        <v>202</v>
      </c>
      <c r="H139" s="196">
        <v>6.72</v>
      </c>
      <c r="I139" s="197"/>
      <c r="J139" s="198">
        <f>ROUND(I139*H139,2)</f>
        <v>0</v>
      </c>
      <c r="K139" s="194" t="s">
        <v>193</v>
      </c>
      <c r="L139" s="61"/>
      <c r="M139" s="199" t="s">
        <v>21</v>
      </c>
      <c r="N139" s="200" t="s">
        <v>48</v>
      </c>
      <c r="O139" s="4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194</v>
      </c>
      <c r="AT139" s="24" t="s">
        <v>189</v>
      </c>
      <c r="AU139" s="24" t="s">
        <v>87</v>
      </c>
      <c r="AY139" s="24" t="s">
        <v>187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85</v>
      </c>
      <c r="BK139" s="203">
        <f>ROUND(I139*H139,2)</f>
        <v>0</v>
      </c>
      <c r="BL139" s="24" t="s">
        <v>194</v>
      </c>
      <c r="BM139" s="24" t="s">
        <v>1863</v>
      </c>
    </row>
    <row r="140" spans="2:65" s="11" customFormat="1" ht="13.5">
      <c r="B140" s="204"/>
      <c r="C140" s="205"/>
      <c r="D140" s="206" t="s">
        <v>223</v>
      </c>
      <c r="E140" s="207" t="s">
        <v>21</v>
      </c>
      <c r="F140" s="208" t="s">
        <v>1820</v>
      </c>
      <c r="G140" s="205"/>
      <c r="H140" s="209">
        <v>6.72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223</v>
      </c>
      <c r="AU140" s="215" t="s">
        <v>87</v>
      </c>
      <c r="AV140" s="11" t="s">
        <v>87</v>
      </c>
      <c r="AW140" s="11" t="s">
        <v>40</v>
      </c>
      <c r="AX140" s="11" t="s">
        <v>85</v>
      </c>
      <c r="AY140" s="215" t="s">
        <v>187</v>
      </c>
    </row>
    <row r="141" spans="2:65" s="1" customFormat="1" ht="25.5" customHeight="1">
      <c r="B141" s="41"/>
      <c r="C141" s="192" t="s">
        <v>9</v>
      </c>
      <c r="D141" s="192" t="s">
        <v>189</v>
      </c>
      <c r="E141" s="193" t="s">
        <v>1864</v>
      </c>
      <c r="F141" s="194" t="s">
        <v>1589</v>
      </c>
      <c r="G141" s="195" t="s">
        <v>202</v>
      </c>
      <c r="H141" s="196">
        <v>17.16</v>
      </c>
      <c r="I141" s="197"/>
      <c r="J141" s="198">
        <f>ROUND(I141*H141,2)</f>
        <v>0</v>
      </c>
      <c r="K141" s="194" t="s">
        <v>193</v>
      </c>
      <c r="L141" s="61"/>
      <c r="M141" s="199" t="s">
        <v>21</v>
      </c>
      <c r="N141" s="200" t="s">
        <v>48</v>
      </c>
      <c r="O141" s="4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194</v>
      </c>
      <c r="AT141" s="24" t="s">
        <v>189</v>
      </c>
      <c r="AU141" s="24" t="s">
        <v>87</v>
      </c>
      <c r="AY141" s="24" t="s">
        <v>187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85</v>
      </c>
      <c r="BK141" s="203">
        <f>ROUND(I141*H141,2)</f>
        <v>0</v>
      </c>
      <c r="BL141" s="24" t="s">
        <v>194</v>
      </c>
      <c r="BM141" s="24" t="s">
        <v>1865</v>
      </c>
    </row>
    <row r="142" spans="2:65" s="11" customFormat="1" ht="13.5">
      <c r="B142" s="204"/>
      <c r="C142" s="205"/>
      <c r="D142" s="206" t="s">
        <v>223</v>
      </c>
      <c r="E142" s="207" t="s">
        <v>21</v>
      </c>
      <c r="F142" s="208" t="s">
        <v>1866</v>
      </c>
      <c r="G142" s="205"/>
      <c r="H142" s="209">
        <v>17.16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223</v>
      </c>
      <c r="AU142" s="215" t="s">
        <v>87</v>
      </c>
      <c r="AV142" s="11" t="s">
        <v>87</v>
      </c>
      <c r="AW142" s="11" t="s">
        <v>40</v>
      </c>
      <c r="AX142" s="11" t="s">
        <v>85</v>
      </c>
      <c r="AY142" s="215" t="s">
        <v>187</v>
      </c>
    </row>
    <row r="143" spans="2:65" s="1" customFormat="1" ht="16.5" customHeight="1">
      <c r="B143" s="41"/>
      <c r="C143" s="192" t="s">
        <v>286</v>
      </c>
      <c r="D143" s="192" t="s">
        <v>189</v>
      </c>
      <c r="E143" s="193" t="s">
        <v>1595</v>
      </c>
      <c r="F143" s="194" t="s">
        <v>1596</v>
      </c>
      <c r="G143" s="195" t="s">
        <v>202</v>
      </c>
      <c r="H143" s="196">
        <v>6.72</v>
      </c>
      <c r="I143" s="197"/>
      <c r="J143" s="198">
        <f>ROUND(I143*H143,2)</f>
        <v>0</v>
      </c>
      <c r="K143" s="194" t="s">
        <v>193</v>
      </c>
      <c r="L143" s="61"/>
      <c r="M143" s="199" t="s">
        <v>21</v>
      </c>
      <c r="N143" s="200" t="s">
        <v>48</v>
      </c>
      <c r="O143" s="4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194</v>
      </c>
      <c r="AT143" s="24" t="s">
        <v>189</v>
      </c>
      <c r="AU143" s="24" t="s">
        <v>87</v>
      </c>
      <c r="AY143" s="24" t="s">
        <v>187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85</v>
      </c>
      <c r="BK143" s="203">
        <f>ROUND(I143*H143,2)</f>
        <v>0</v>
      </c>
      <c r="BL143" s="24" t="s">
        <v>194</v>
      </c>
      <c r="BM143" s="24" t="s">
        <v>1867</v>
      </c>
    </row>
    <row r="144" spans="2:65" s="11" customFormat="1" ht="13.5">
      <c r="B144" s="204"/>
      <c r="C144" s="205"/>
      <c r="D144" s="206" t="s">
        <v>223</v>
      </c>
      <c r="E144" s="207" t="s">
        <v>21</v>
      </c>
      <c r="F144" s="208" t="s">
        <v>1868</v>
      </c>
      <c r="G144" s="205"/>
      <c r="H144" s="209">
        <v>6.72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223</v>
      </c>
      <c r="AU144" s="215" t="s">
        <v>87</v>
      </c>
      <c r="AV144" s="11" t="s">
        <v>87</v>
      </c>
      <c r="AW144" s="11" t="s">
        <v>40</v>
      </c>
      <c r="AX144" s="11" t="s">
        <v>85</v>
      </c>
      <c r="AY144" s="215" t="s">
        <v>187</v>
      </c>
    </row>
    <row r="145" spans="2:65" s="1" customFormat="1" ht="16.5" customHeight="1">
      <c r="B145" s="41"/>
      <c r="C145" s="192" t="s">
        <v>290</v>
      </c>
      <c r="D145" s="192" t="s">
        <v>189</v>
      </c>
      <c r="E145" s="193" t="s">
        <v>609</v>
      </c>
      <c r="F145" s="194" t="s">
        <v>1598</v>
      </c>
      <c r="G145" s="195" t="s">
        <v>202</v>
      </c>
      <c r="H145" s="196">
        <v>6.72</v>
      </c>
      <c r="I145" s="197"/>
      <c r="J145" s="198">
        <f>ROUND(I145*H145,2)</f>
        <v>0</v>
      </c>
      <c r="K145" s="194" t="s">
        <v>193</v>
      </c>
      <c r="L145" s="61"/>
      <c r="M145" s="199" t="s">
        <v>21</v>
      </c>
      <c r="N145" s="200" t="s">
        <v>48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194</v>
      </c>
      <c r="AT145" s="24" t="s">
        <v>189</v>
      </c>
      <c r="AU145" s="24" t="s">
        <v>87</v>
      </c>
      <c r="AY145" s="24" t="s">
        <v>187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85</v>
      </c>
      <c r="BK145" s="203">
        <f>ROUND(I145*H145,2)</f>
        <v>0</v>
      </c>
      <c r="BL145" s="24" t="s">
        <v>194</v>
      </c>
      <c r="BM145" s="24" t="s">
        <v>1869</v>
      </c>
    </row>
    <row r="146" spans="2:65" s="11" customFormat="1" ht="13.5">
      <c r="B146" s="204"/>
      <c r="C146" s="205"/>
      <c r="D146" s="206" t="s">
        <v>223</v>
      </c>
      <c r="E146" s="207" t="s">
        <v>21</v>
      </c>
      <c r="F146" s="208" t="s">
        <v>1868</v>
      </c>
      <c r="G146" s="205"/>
      <c r="H146" s="209">
        <v>6.72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223</v>
      </c>
      <c r="AU146" s="215" t="s">
        <v>87</v>
      </c>
      <c r="AV146" s="11" t="s">
        <v>87</v>
      </c>
      <c r="AW146" s="11" t="s">
        <v>40</v>
      </c>
      <c r="AX146" s="11" t="s">
        <v>85</v>
      </c>
      <c r="AY146" s="215" t="s">
        <v>187</v>
      </c>
    </row>
    <row r="147" spans="2:65" s="1" customFormat="1" ht="25.5" customHeight="1">
      <c r="B147" s="41"/>
      <c r="C147" s="192" t="s">
        <v>295</v>
      </c>
      <c r="D147" s="192" t="s">
        <v>189</v>
      </c>
      <c r="E147" s="193" t="s">
        <v>1601</v>
      </c>
      <c r="F147" s="194" t="s">
        <v>1602</v>
      </c>
      <c r="G147" s="195" t="s">
        <v>202</v>
      </c>
      <c r="H147" s="196">
        <v>13</v>
      </c>
      <c r="I147" s="197"/>
      <c r="J147" s="198">
        <f>ROUND(I147*H147,2)</f>
        <v>0</v>
      </c>
      <c r="K147" s="194" t="s">
        <v>193</v>
      </c>
      <c r="L147" s="61"/>
      <c r="M147" s="199" t="s">
        <v>21</v>
      </c>
      <c r="N147" s="200" t="s">
        <v>48</v>
      </c>
      <c r="O147" s="4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194</v>
      </c>
      <c r="AT147" s="24" t="s">
        <v>189</v>
      </c>
      <c r="AU147" s="24" t="s">
        <v>87</v>
      </c>
      <c r="AY147" s="24" t="s">
        <v>187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85</v>
      </c>
      <c r="BK147" s="203">
        <f>ROUND(I147*H147,2)</f>
        <v>0</v>
      </c>
      <c r="BL147" s="24" t="s">
        <v>194</v>
      </c>
      <c r="BM147" s="24" t="s">
        <v>1870</v>
      </c>
    </row>
    <row r="148" spans="2:65" s="11" customFormat="1" ht="13.5">
      <c r="B148" s="204"/>
      <c r="C148" s="205"/>
      <c r="D148" s="206" t="s">
        <v>223</v>
      </c>
      <c r="E148" s="207" t="s">
        <v>21</v>
      </c>
      <c r="F148" s="208" t="s">
        <v>244</v>
      </c>
      <c r="G148" s="205"/>
      <c r="H148" s="209">
        <v>13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223</v>
      </c>
      <c r="AU148" s="215" t="s">
        <v>87</v>
      </c>
      <c r="AV148" s="11" t="s">
        <v>87</v>
      </c>
      <c r="AW148" s="11" t="s">
        <v>40</v>
      </c>
      <c r="AX148" s="11" t="s">
        <v>85</v>
      </c>
      <c r="AY148" s="215" t="s">
        <v>187</v>
      </c>
    </row>
    <row r="149" spans="2:65" s="1" customFormat="1" ht="25.5" customHeight="1">
      <c r="B149" s="41"/>
      <c r="C149" s="192" t="s">
        <v>301</v>
      </c>
      <c r="D149" s="192" t="s">
        <v>189</v>
      </c>
      <c r="E149" s="193" t="s">
        <v>1604</v>
      </c>
      <c r="F149" s="194" t="s">
        <v>1602</v>
      </c>
      <c r="G149" s="195" t="s">
        <v>202</v>
      </c>
      <c r="H149" s="196">
        <v>13</v>
      </c>
      <c r="I149" s="197"/>
      <c r="J149" s="198">
        <f>ROUND(I149*H149,2)</f>
        <v>0</v>
      </c>
      <c r="K149" s="194" t="s">
        <v>193</v>
      </c>
      <c r="L149" s="61"/>
      <c r="M149" s="199" t="s">
        <v>21</v>
      </c>
      <c r="N149" s="200" t="s">
        <v>48</v>
      </c>
      <c r="O149" s="4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4" t="s">
        <v>194</v>
      </c>
      <c r="AT149" s="24" t="s">
        <v>189</v>
      </c>
      <c r="AU149" s="24" t="s">
        <v>87</v>
      </c>
      <c r="AY149" s="24" t="s">
        <v>187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85</v>
      </c>
      <c r="BK149" s="203">
        <f>ROUND(I149*H149,2)</f>
        <v>0</v>
      </c>
      <c r="BL149" s="24" t="s">
        <v>194</v>
      </c>
      <c r="BM149" s="24" t="s">
        <v>1871</v>
      </c>
    </row>
    <row r="150" spans="2:65" s="11" customFormat="1" ht="13.5">
      <c r="B150" s="204"/>
      <c r="C150" s="205"/>
      <c r="D150" s="206" t="s">
        <v>223</v>
      </c>
      <c r="E150" s="207" t="s">
        <v>21</v>
      </c>
      <c r="F150" s="208" t="s">
        <v>244</v>
      </c>
      <c r="G150" s="205"/>
      <c r="H150" s="209">
        <v>13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223</v>
      </c>
      <c r="AU150" s="215" t="s">
        <v>87</v>
      </c>
      <c r="AV150" s="11" t="s">
        <v>87</v>
      </c>
      <c r="AW150" s="11" t="s">
        <v>40</v>
      </c>
      <c r="AX150" s="11" t="s">
        <v>85</v>
      </c>
      <c r="AY150" s="215" t="s">
        <v>187</v>
      </c>
    </row>
    <row r="151" spans="2:65" s="1" customFormat="1" ht="25.5" customHeight="1">
      <c r="B151" s="41"/>
      <c r="C151" s="192" t="s">
        <v>307</v>
      </c>
      <c r="D151" s="192" t="s">
        <v>189</v>
      </c>
      <c r="E151" s="193" t="s">
        <v>1606</v>
      </c>
      <c r="F151" s="194" t="s">
        <v>1607</v>
      </c>
      <c r="G151" s="195" t="s">
        <v>202</v>
      </c>
      <c r="H151" s="196">
        <v>29</v>
      </c>
      <c r="I151" s="197"/>
      <c r="J151" s="198">
        <f>ROUND(I151*H151,2)</f>
        <v>0</v>
      </c>
      <c r="K151" s="194" t="s">
        <v>193</v>
      </c>
      <c r="L151" s="61"/>
      <c r="M151" s="199" t="s">
        <v>21</v>
      </c>
      <c r="N151" s="200" t="s">
        <v>48</v>
      </c>
      <c r="O151" s="4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194</v>
      </c>
      <c r="AT151" s="24" t="s">
        <v>189</v>
      </c>
      <c r="AU151" s="24" t="s">
        <v>87</v>
      </c>
      <c r="AY151" s="24" t="s">
        <v>187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85</v>
      </c>
      <c r="BK151" s="203">
        <f>ROUND(I151*H151,2)</f>
        <v>0</v>
      </c>
      <c r="BL151" s="24" t="s">
        <v>194</v>
      </c>
      <c r="BM151" s="24" t="s">
        <v>1872</v>
      </c>
    </row>
    <row r="152" spans="2:65" s="12" customFormat="1" ht="13.5">
      <c r="B152" s="230"/>
      <c r="C152" s="231"/>
      <c r="D152" s="206" t="s">
        <v>223</v>
      </c>
      <c r="E152" s="232" t="s">
        <v>21</v>
      </c>
      <c r="F152" s="233" t="s">
        <v>1613</v>
      </c>
      <c r="G152" s="231"/>
      <c r="H152" s="232" t="s">
        <v>21</v>
      </c>
      <c r="I152" s="234"/>
      <c r="J152" s="231"/>
      <c r="K152" s="231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223</v>
      </c>
      <c r="AU152" s="239" t="s">
        <v>87</v>
      </c>
      <c r="AV152" s="12" t="s">
        <v>85</v>
      </c>
      <c r="AW152" s="12" t="s">
        <v>40</v>
      </c>
      <c r="AX152" s="12" t="s">
        <v>77</v>
      </c>
      <c r="AY152" s="239" t="s">
        <v>187</v>
      </c>
    </row>
    <row r="153" spans="2:65" s="11" customFormat="1" ht="13.5">
      <c r="B153" s="204"/>
      <c r="C153" s="205"/>
      <c r="D153" s="206" t="s">
        <v>223</v>
      </c>
      <c r="E153" s="207" t="s">
        <v>21</v>
      </c>
      <c r="F153" s="208" t="s">
        <v>1873</v>
      </c>
      <c r="G153" s="205"/>
      <c r="H153" s="209">
        <v>29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223</v>
      </c>
      <c r="AU153" s="215" t="s">
        <v>87</v>
      </c>
      <c r="AV153" s="11" t="s">
        <v>87</v>
      </c>
      <c r="AW153" s="11" t="s">
        <v>40</v>
      </c>
      <c r="AX153" s="11" t="s">
        <v>85</v>
      </c>
      <c r="AY153" s="215" t="s">
        <v>187</v>
      </c>
    </row>
    <row r="154" spans="2:65" s="1" customFormat="1" ht="25.5" customHeight="1">
      <c r="B154" s="41"/>
      <c r="C154" s="192" t="s">
        <v>312</v>
      </c>
      <c r="D154" s="192" t="s">
        <v>189</v>
      </c>
      <c r="E154" s="193" t="s">
        <v>1610</v>
      </c>
      <c r="F154" s="194" t="s">
        <v>1611</v>
      </c>
      <c r="G154" s="195" t="s">
        <v>202</v>
      </c>
      <c r="H154" s="196">
        <v>13</v>
      </c>
      <c r="I154" s="197"/>
      <c r="J154" s="198">
        <f>ROUND(I154*H154,2)</f>
        <v>0</v>
      </c>
      <c r="K154" s="194" t="s">
        <v>193</v>
      </c>
      <c r="L154" s="61"/>
      <c r="M154" s="199" t="s">
        <v>21</v>
      </c>
      <c r="N154" s="200" t="s">
        <v>48</v>
      </c>
      <c r="O154" s="4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4" t="s">
        <v>194</v>
      </c>
      <c r="AT154" s="24" t="s">
        <v>189</v>
      </c>
      <c r="AU154" s="24" t="s">
        <v>87</v>
      </c>
      <c r="AY154" s="24" t="s">
        <v>187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85</v>
      </c>
      <c r="BK154" s="203">
        <f>ROUND(I154*H154,2)</f>
        <v>0</v>
      </c>
      <c r="BL154" s="24" t="s">
        <v>194</v>
      </c>
      <c r="BM154" s="24" t="s">
        <v>1874</v>
      </c>
    </row>
    <row r="155" spans="2:65" s="12" customFormat="1" ht="13.5">
      <c r="B155" s="230"/>
      <c r="C155" s="231"/>
      <c r="D155" s="206" t="s">
        <v>223</v>
      </c>
      <c r="E155" s="232" t="s">
        <v>21</v>
      </c>
      <c r="F155" s="233" t="s">
        <v>1613</v>
      </c>
      <c r="G155" s="231"/>
      <c r="H155" s="232" t="s">
        <v>21</v>
      </c>
      <c r="I155" s="234"/>
      <c r="J155" s="231"/>
      <c r="K155" s="231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223</v>
      </c>
      <c r="AU155" s="239" t="s">
        <v>87</v>
      </c>
      <c r="AV155" s="12" t="s">
        <v>85</v>
      </c>
      <c r="AW155" s="12" t="s">
        <v>40</v>
      </c>
      <c r="AX155" s="12" t="s">
        <v>77</v>
      </c>
      <c r="AY155" s="239" t="s">
        <v>187</v>
      </c>
    </row>
    <row r="156" spans="2:65" s="11" customFormat="1" ht="13.5">
      <c r="B156" s="204"/>
      <c r="C156" s="205"/>
      <c r="D156" s="206" t="s">
        <v>223</v>
      </c>
      <c r="E156" s="207" t="s">
        <v>21</v>
      </c>
      <c r="F156" s="208" t="s">
        <v>244</v>
      </c>
      <c r="G156" s="205"/>
      <c r="H156" s="209">
        <v>13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223</v>
      </c>
      <c r="AU156" s="215" t="s">
        <v>87</v>
      </c>
      <c r="AV156" s="11" t="s">
        <v>87</v>
      </c>
      <c r="AW156" s="11" t="s">
        <v>40</v>
      </c>
      <c r="AX156" s="11" t="s">
        <v>85</v>
      </c>
      <c r="AY156" s="215" t="s">
        <v>187</v>
      </c>
    </row>
    <row r="157" spans="2:65" s="1" customFormat="1" ht="25.5" customHeight="1">
      <c r="B157" s="41"/>
      <c r="C157" s="192" t="s">
        <v>317</v>
      </c>
      <c r="D157" s="192" t="s">
        <v>189</v>
      </c>
      <c r="E157" s="193" t="s">
        <v>1614</v>
      </c>
      <c r="F157" s="194" t="s">
        <v>1615</v>
      </c>
      <c r="G157" s="195" t="s">
        <v>202</v>
      </c>
      <c r="H157" s="196">
        <v>13</v>
      </c>
      <c r="I157" s="197"/>
      <c r="J157" s="198">
        <f>ROUND(I157*H157,2)</f>
        <v>0</v>
      </c>
      <c r="K157" s="194" t="s">
        <v>193</v>
      </c>
      <c r="L157" s="61"/>
      <c r="M157" s="199" t="s">
        <v>21</v>
      </c>
      <c r="N157" s="200" t="s">
        <v>48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194</v>
      </c>
      <c r="AT157" s="24" t="s">
        <v>189</v>
      </c>
      <c r="AU157" s="24" t="s">
        <v>87</v>
      </c>
      <c r="AY157" s="24" t="s">
        <v>187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85</v>
      </c>
      <c r="BK157" s="203">
        <f>ROUND(I157*H157,2)</f>
        <v>0</v>
      </c>
      <c r="BL157" s="24" t="s">
        <v>194</v>
      </c>
      <c r="BM157" s="24" t="s">
        <v>1875</v>
      </c>
    </row>
    <row r="158" spans="2:65" s="11" customFormat="1" ht="13.5">
      <c r="B158" s="204"/>
      <c r="C158" s="205"/>
      <c r="D158" s="206" t="s">
        <v>223</v>
      </c>
      <c r="E158" s="207" t="s">
        <v>21</v>
      </c>
      <c r="F158" s="208" t="s">
        <v>244</v>
      </c>
      <c r="G158" s="205"/>
      <c r="H158" s="209">
        <v>13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223</v>
      </c>
      <c r="AU158" s="215" t="s">
        <v>87</v>
      </c>
      <c r="AV158" s="11" t="s">
        <v>87</v>
      </c>
      <c r="AW158" s="11" t="s">
        <v>40</v>
      </c>
      <c r="AX158" s="11" t="s">
        <v>85</v>
      </c>
      <c r="AY158" s="215" t="s">
        <v>187</v>
      </c>
    </row>
    <row r="159" spans="2:65" s="1" customFormat="1" ht="25.5" customHeight="1">
      <c r="B159" s="41"/>
      <c r="C159" s="192" t="s">
        <v>322</v>
      </c>
      <c r="D159" s="192" t="s">
        <v>189</v>
      </c>
      <c r="E159" s="193" t="s">
        <v>1876</v>
      </c>
      <c r="F159" s="194" t="s">
        <v>1877</v>
      </c>
      <c r="G159" s="195" t="s">
        <v>202</v>
      </c>
      <c r="H159" s="196">
        <v>18.5</v>
      </c>
      <c r="I159" s="197"/>
      <c r="J159" s="198">
        <f>ROUND(I159*H159,2)</f>
        <v>0</v>
      </c>
      <c r="K159" s="194" t="s">
        <v>193</v>
      </c>
      <c r="L159" s="61"/>
      <c r="M159" s="199" t="s">
        <v>21</v>
      </c>
      <c r="N159" s="200" t="s">
        <v>48</v>
      </c>
      <c r="O159" s="4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194</v>
      </c>
      <c r="AT159" s="24" t="s">
        <v>189</v>
      </c>
      <c r="AU159" s="24" t="s">
        <v>87</v>
      </c>
      <c r="AY159" s="24" t="s">
        <v>187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85</v>
      </c>
      <c r="BK159" s="203">
        <f>ROUND(I159*H159,2)</f>
        <v>0</v>
      </c>
      <c r="BL159" s="24" t="s">
        <v>194</v>
      </c>
      <c r="BM159" s="24" t="s">
        <v>1878</v>
      </c>
    </row>
    <row r="160" spans="2:65" s="11" customFormat="1" ht="13.5">
      <c r="B160" s="204"/>
      <c r="C160" s="205"/>
      <c r="D160" s="206" t="s">
        <v>223</v>
      </c>
      <c r="E160" s="207" t="s">
        <v>21</v>
      </c>
      <c r="F160" s="208" t="s">
        <v>1854</v>
      </c>
      <c r="G160" s="205"/>
      <c r="H160" s="209">
        <v>18.5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223</v>
      </c>
      <c r="AU160" s="215" t="s">
        <v>87</v>
      </c>
      <c r="AV160" s="11" t="s">
        <v>87</v>
      </c>
      <c r="AW160" s="11" t="s">
        <v>40</v>
      </c>
      <c r="AX160" s="11" t="s">
        <v>85</v>
      </c>
      <c r="AY160" s="215" t="s">
        <v>187</v>
      </c>
    </row>
    <row r="161" spans="2:65" s="1" customFormat="1" ht="16.5" customHeight="1">
      <c r="B161" s="41"/>
      <c r="C161" s="192" t="s">
        <v>327</v>
      </c>
      <c r="D161" s="192" t="s">
        <v>189</v>
      </c>
      <c r="E161" s="193" t="s">
        <v>1617</v>
      </c>
      <c r="F161" s="194" t="s">
        <v>1618</v>
      </c>
      <c r="G161" s="195" t="s">
        <v>293</v>
      </c>
      <c r="H161" s="196">
        <v>21</v>
      </c>
      <c r="I161" s="197"/>
      <c r="J161" s="198">
        <f>ROUND(I161*H161,2)</f>
        <v>0</v>
      </c>
      <c r="K161" s="194" t="s">
        <v>193</v>
      </c>
      <c r="L161" s="61"/>
      <c r="M161" s="199" t="s">
        <v>21</v>
      </c>
      <c r="N161" s="200" t="s">
        <v>48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194</v>
      </c>
      <c r="AT161" s="24" t="s">
        <v>189</v>
      </c>
      <c r="AU161" s="24" t="s">
        <v>87</v>
      </c>
      <c r="AY161" s="24" t="s">
        <v>187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85</v>
      </c>
      <c r="BK161" s="203">
        <f>ROUND(I161*H161,2)</f>
        <v>0</v>
      </c>
      <c r="BL161" s="24" t="s">
        <v>194</v>
      </c>
      <c r="BM161" s="24" t="s">
        <v>1879</v>
      </c>
    </row>
    <row r="162" spans="2:65" s="11" customFormat="1" ht="13.5">
      <c r="B162" s="204"/>
      <c r="C162" s="205"/>
      <c r="D162" s="206" t="s">
        <v>223</v>
      </c>
      <c r="E162" s="207" t="s">
        <v>21</v>
      </c>
      <c r="F162" s="208" t="s">
        <v>1880</v>
      </c>
      <c r="G162" s="205"/>
      <c r="H162" s="209">
        <v>21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223</v>
      </c>
      <c r="AU162" s="215" t="s">
        <v>87</v>
      </c>
      <c r="AV162" s="11" t="s">
        <v>87</v>
      </c>
      <c r="AW162" s="11" t="s">
        <v>40</v>
      </c>
      <c r="AX162" s="11" t="s">
        <v>85</v>
      </c>
      <c r="AY162" s="215" t="s">
        <v>187</v>
      </c>
    </row>
    <row r="163" spans="2:65" s="10" customFormat="1" ht="29.85" customHeight="1">
      <c r="B163" s="176"/>
      <c r="C163" s="177"/>
      <c r="D163" s="178" t="s">
        <v>76</v>
      </c>
      <c r="E163" s="190" t="s">
        <v>225</v>
      </c>
      <c r="F163" s="190" t="s">
        <v>258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SUM(P164:P174)</f>
        <v>0</v>
      </c>
      <c r="Q163" s="184"/>
      <c r="R163" s="185">
        <f>SUM(R164:R174)</f>
        <v>0</v>
      </c>
      <c r="S163" s="184"/>
      <c r="T163" s="186">
        <f>SUM(T164:T174)</f>
        <v>0</v>
      </c>
      <c r="AR163" s="187" t="s">
        <v>85</v>
      </c>
      <c r="AT163" s="188" t="s">
        <v>76</v>
      </c>
      <c r="AU163" s="188" t="s">
        <v>85</v>
      </c>
      <c r="AY163" s="187" t="s">
        <v>187</v>
      </c>
      <c r="BK163" s="189">
        <f>SUM(BK164:BK174)</f>
        <v>0</v>
      </c>
    </row>
    <row r="164" spans="2:65" s="1" customFormat="1" ht="16.5" customHeight="1">
      <c r="B164" s="41"/>
      <c r="C164" s="192" t="s">
        <v>331</v>
      </c>
      <c r="D164" s="192" t="s">
        <v>189</v>
      </c>
      <c r="E164" s="193" t="s">
        <v>481</v>
      </c>
      <c r="F164" s="194" t="s">
        <v>1621</v>
      </c>
      <c r="G164" s="195" t="s">
        <v>293</v>
      </c>
      <c r="H164" s="196">
        <v>34.799999999999997</v>
      </c>
      <c r="I164" s="197"/>
      <c r="J164" s="198">
        <f>ROUND(I164*H164,2)</f>
        <v>0</v>
      </c>
      <c r="K164" s="194" t="s">
        <v>193</v>
      </c>
      <c r="L164" s="61"/>
      <c r="M164" s="199" t="s">
        <v>21</v>
      </c>
      <c r="N164" s="200" t="s">
        <v>48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194</v>
      </c>
      <c r="AT164" s="24" t="s">
        <v>189</v>
      </c>
      <c r="AU164" s="24" t="s">
        <v>87</v>
      </c>
      <c r="AY164" s="24" t="s">
        <v>187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85</v>
      </c>
      <c r="BK164" s="203">
        <f>ROUND(I164*H164,2)</f>
        <v>0</v>
      </c>
      <c r="BL164" s="24" t="s">
        <v>194</v>
      </c>
      <c r="BM164" s="24" t="s">
        <v>1881</v>
      </c>
    </row>
    <row r="165" spans="2:65" s="11" customFormat="1" ht="13.5">
      <c r="B165" s="204"/>
      <c r="C165" s="205"/>
      <c r="D165" s="206" t="s">
        <v>223</v>
      </c>
      <c r="E165" s="207" t="s">
        <v>21</v>
      </c>
      <c r="F165" s="208" t="s">
        <v>1882</v>
      </c>
      <c r="G165" s="205"/>
      <c r="H165" s="209">
        <v>8.4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223</v>
      </c>
      <c r="AU165" s="215" t="s">
        <v>87</v>
      </c>
      <c r="AV165" s="11" t="s">
        <v>87</v>
      </c>
      <c r="AW165" s="11" t="s">
        <v>40</v>
      </c>
      <c r="AX165" s="11" t="s">
        <v>77</v>
      </c>
      <c r="AY165" s="215" t="s">
        <v>187</v>
      </c>
    </row>
    <row r="166" spans="2:65" s="11" customFormat="1" ht="13.5">
      <c r="B166" s="204"/>
      <c r="C166" s="205"/>
      <c r="D166" s="206" t="s">
        <v>223</v>
      </c>
      <c r="E166" s="207" t="s">
        <v>21</v>
      </c>
      <c r="F166" s="208" t="s">
        <v>1883</v>
      </c>
      <c r="G166" s="205"/>
      <c r="H166" s="209">
        <v>26.4</v>
      </c>
      <c r="I166" s="210"/>
      <c r="J166" s="205"/>
      <c r="K166" s="205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223</v>
      </c>
      <c r="AU166" s="215" t="s">
        <v>87</v>
      </c>
      <c r="AV166" s="11" t="s">
        <v>87</v>
      </c>
      <c r="AW166" s="11" t="s">
        <v>40</v>
      </c>
      <c r="AX166" s="11" t="s">
        <v>77</v>
      </c>
      <c r="AY166" s="215" t="s">
        <v>187</v>
      </c>
    </row>
    <row r="167" spans="2:65" s="14" customFormat="1" ht="13.5">
      <c r="B167" s="251"/>
      <c r="C167" s="252"/>
      <c r="D167" s="206" t="s">
        <v>223</v>
      </c>
      <c r="E167" s="253" t="s">
        <v>21</v>
      </c>
      <c r="F167" s="254" t="s">
        <v>1374</v>
      </c>
      <c r="G167" s="252"/>
      <c r="H167" s="255">
        <v>34.799999999999997</v>
      </c>
      <c r="I167" s="256"/>
      <c r="J167" s="252"/>
      <c r="K167" s="252"/>
      <c r="L167" s="257"/>
      <c r="M167" s="258"/>
      <c r="N167" s="259"/>
      <c r="O167" s="259"/>
      <c r="P167" s="259"/>
      <c r="Q167" s="259"/>
      <c r="R167" s="259"/>
      <c r="S167" s="259"/>
      <c r="T167" s="260"/>
      <c r="AT167" s="261" t="s">
        <v>223</v>
      </c>
      <c r="AU167" s="261" t="s">
        <v>87</v>
      </c>
      <c r="AV167" s="14" t="s">
        <v>194</v>
      </c>
      <c r="AW167" s="14" t="s">
        <v>40</v>
      </c>
      <c r="AX167" s="14" t="s">
        <v>85</v>
      </c>
      <c r="AY167" s="261" t="s">
        <v>187</v>
      </c>
    </row>
    <row r="168" spans="2:65" s="1" customFormat="1" ht="16.5" customHeight="1">
      <c r="B168" s="41"/>
      <c r="C168" s="192" t="s">
        <v>336</v>
      </c>
      <c r="D168" s="192" t="s">
        <v>189</v>
      </c>
      <c r="E168" s="193" t="s">
        <v>1624</v>
      </c>
      <c r="F168" s="194" t="s">
        <v>1625</v>
      </c>
      <c r="G168" s="195" t="s">
        <v>304</v>
      </c>
      <c r="H168" s="196">
        <v>27.443999999999999</v>
      </c>
      <c r="I168" s="197"/>
      <c r="J168" s="198">
        <f>ROUND(I168*H168,2)</f>
        <v>0</v>
      </c>
      <c r="K168" s="194" t="s">
        <v>193</v>
      </c>
      <c r="L168" s="61"/>
      <c r="M168" s="199" t="s">
        <v>21</v>
      </c>
      <c r="N168" s="200" t="s">
        <v>48</v>
      </c>
      <c r="O168" s="42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194</v>
      </c>
      <c r="AT168" s="24" t="s">
        <v>189</v>
      </c>
      <c r="AU168" s="24" t="s">
        <v>87</v>
      </c>
      <c r="AY168" s="24" t="s">
        <v>187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85</v>
      </c>
      <c r="BK168" s="203">
        <f>ROUND(I168*H168,2)</f>
        <v>0</v>
      </c>
      <c r="BL168" s="24" t="s">
        <v>194</v>
      </c>
      <c r="BM168" s="24" t="s">
        <v>1884</v>
      </c>
    </row>
    <row r="169" spans="2:65" s="11" customFormat="1" ht="13.5">
      <c r="B169" s="204"/>
      <c r="C169" s="205"/>
      <c r="D169" s="206" t="s">
        <v>223</v>
      </c>
      <c r="E169" s="207" t="s">
        <v>21</v>
      </c>
      <c r="F169" s="208" t="s">
        <v>1885</v>
      </c>
      <c r="G169" s="205"/>
      <c r="H169" s="209">
        <v>12.202999999999999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223</v>
      </c>
      <c r="AU169" s="215" t="s">
        <v>87</v>
      </c>
      <c r="AV169" s="11" t="s">
        <v>87</v>
      </c>
      <c r="AW169" s="11" t="s">
        <v>40</v>
      </c>
      <c r="AX169" s="11" t="s">
        <v>77</v>
      </c>
      <c r="AY169" s="215" t="s">
        <v>187</v>
      </c>
    </row>
    <row r="170" spans="2:65" s="11" customFormat="1" ht="13.5">
      <c r="B170" s="204"/>
      <c r="C170" s="205"/>
      <c r="D170" s="206" t="s">
        <v>223</v>
      </c>
      <c r="E170" s="207" t="s">
        <v>21</v>
      </c>
      <c r="F170" s="208" t="s">
        <v>1886</v>
      </c>
      <c r="G170" s="205"/>
      <c r="H170" s="209">
        <v>11.041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223</v>
      </c>
      <c r="AU170" s="215" t="s">
        <v>87</v>
      </c>
      <c r="AV170" s="11" t="s">
        <v>87</v>
      </c>
      <c r="AW170" s="11" t="s">
        <v>40</v>
      </c>
      <c r="AX170" s="11" t="s">
        <v>77</v>
      </c>
      <c r="AY170" s="215" t="s">
        <v>187</v>
      </c>
    </row>
    <row r="171" spans="2:65" s="11" customFormat="1" ht="13.5">
      <c r="B171" s="204"/>
      <c r="C171" s="205"/>
      <c r="D171" s="206" t="s">
        <v>223</v>
      </c>
      <c r="E171" s="207" t="s">
        <v>21</v>
      </c>
      <c r="F171" s="208" t="s">
        <v>1887</v>
      </c>
      <c r="G171" s="205"/>
      <c r="H171" s="209">
        <v>4.2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223</v>
      </c>
      <c r="AU171" s="215" t="s">
        <v>87</v>
      </c>
      <c r="AV171" s="11" t="s">
        <v>87</v>
      </c>
      <c r="AW171" s="11" t="s">
        <v>40</v>
      </c>
      <c r="AX171" s="11" t="s">
        <v>77</v>
      </c>
      <c r="AY171" s="215" t="s">
        <v>187</v>
      </c>
    </row>
    <row r="172" spans="2:65" s="14" customFormat="1" ht="13.5">
      <c r="B172" s="251"/>
      <c r="C172" s="252"/>
      <c r="D172" s="206" t="s">
        <v>223</v>
      </c>
      <c r="E172" s="253" t="s">
        <v>21</v>
      </c>
      <c r="F172" s="254" t="s">
        <v>1374</v>
      </c>
      <c r="G172" s="252"/>
      <c r="H172" s="255">
        <v>27.443999999999999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AT172" s="261" t="s">
        <v>223</v>
      </c>
      <c r="AU172" s="261" t="s">
        <v>87</v>
      </c>
      <c r="AV172" s="14" t="s">
        <v>194</v>
      </c>
      <c r="AW172" s="14" t="s">
        <v>40</v>
      </c>
      <c r="AX172" s="14" t="s">
        <v>85</v>
      </c>
      <c r="AY172" s="261" t="s">
        <v>187</v>
      </c>
    </row>
    <row r="173" spans="2:65" s="1" customFormat="1" ht="16.5" customHeight="1">
      <c r="B173" s="41"/>
      <c r="C173" s="192" t="s">
        <v>340</v>
      </c>
      <c r="D173" s="192" t="s">
        <v>189</v>
      </c>
      <c r="E173" s="193" t="s">
        <v>1630</v>
      </c>
      <c r="F173" s="194" t="s">
        <v>1631</v>
      </c>
      <c r="G173" s="195" t="s">
        <v>304</v>
      </c>
      <c r="H173" s="196">
        <v>246.99600000000001</v>
      </c>
      <c r="I173" s="197"/>
      <c r="J173" s="198">
        <f>ROUND(I173*H173,2)</f>
        <v>0</v>
      </c>
      <c r="K173" s="194" t="s">
        <v>193</v>
      </c>
      <c r="L173" s="61"/>
      <c r="M173" s="199" t="s">
        <v>21</v>
      </c>
      <c r="N173" s="200" t="s">
        <v>48</v>
      </c>
      <c r="O173" s="4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194</v>
      </c>
      <c r="AT173" s="24" t="s">
        <v>189</v>
      </c>
      <c r="AU173" s="24" t="s">
        <v>87</v>
      </c>
      <c r="AY173" s="24" t="s">
        <v>187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85</v>
      </c>
      <c r="BK173" s="203">
        <f>ROUND(I173*H173,2)</f>
        <v>0</v>
      </c>
      <c r="BL173" s="24" t="s">
        <v>194</v>
      </c>
      <c r="BM173" s="24" t="s">
        <v>1888</v>
      </c>
    </row>
    <row r="174" spans="2:65" s="11" customFormat="1" ht="13.5">
      <c r="B174" s="204"/>
      <c r="C174" s="205"/>
      <c r="D174" s="206" t="s">
        <v>223</v>
      </c>
      <c r="E174" s="207" t="s">
        <v>21</v>
      </c>
      <c r="F174" s="208" t="s">
        <v>1889</v>
      </c>
      <c r="G174" s="205"/>
      <c r="H174" s="209">
        <v>246.99600000000001</v>
      </c>
      <c r="I174" s="210"/>
      <c r="J174" s="205"/>
      <c r="K174" s="205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223</v>
      </c>
      <c r="AU174" s="215" t="s">
        <v>87</v>
      </c>
      <c r="AV174" s="11" t="s">
        <v>87</v>
      </c>
      <c r="AW174" s="11" t="s">
        <v>40</v>
      </c>
      <c r="AX174" s="11" t="s">
        <v>85</v>
      </c>
      <c r="AY174" s="215" t="s">
        <v>187</v>
      </c>
    </row>
    <row r="175" spans="2:65" s="10" customFormat="1" ht="29.85" customHeight="1">
      <c r="B175" s="176"/>
      <c r="C175" s="177"/>
      <c r="D175" s="178" t="s">
        <v>76</v>
      </c>
      <c r="E175" s="190" t="s">
        <v>299</v>
      </c>
      <c r="F175" s="190" t="s">
        <v>300</v>
      </c>
      <c r="G175" s="177"/>
      <c r="H175" s="177"/>
      <c r="I175" s="180"/>
      <c r="J175" s="191">
        <f>BK175</f>
        <v>0</v>
      </c>
      <c r="K175" s="177"/>
      <c r="L175" s="182"/>
      <c r="M175" s="183"/>
      <c r="N175" s="184"/>
      <c r="O175" s="184"/>
      <c r="P175" s="185">
        <f>SUM(P176:P178)</f>
        <v>0</v>
      </c>
      <c r="Q175" s="184"/>
      <c r="R175" s="185">
        <f>SUM(R176:R178)</f>
        <v>0</v>
      </c>
      <c r="S175" s="184"/>
      <c r="T175" s="186">
        <f>SUM(T176:T178)</f>
        <v>0</v>
      </c>
      <c r="AR175" s="187" t="s">
        <v>85</v>
      </c>
      <c r="AT175" s="188" t="s">
        <v>76</v>
      </c>
      <c r="AU175" s="188" t="s">
        <v>85</v>
      </c>
      <c r="AY175" s="187" t="s">
        <v>187</v>
      </c>
      <c r="BK175" s="189">
        <f>SUM(BK176:BK178)</f>
        <v>0</v>
      </c>
    </row>
    <row r="176" spans="2:65" s="1" customFormat="1" ht="16.5" customHeight="1">
      <c r="B176" s="41"/>
      <c r="C176" s="192" t="s">
        <v>344</v>
      </c>
      <c r="D176" s="192" t="s">
        <v>189</v>
      </c>
      <c r="E176" s="193" t="s">
        <v>328</v>
      </c>
      <c r="F176" s="194" t="s">
        <v>329</v>
      </c>
      <c r="G176" s="195" t="s">
        <v>304</v>
      </c>
      <c r="H176" s="196">
        <v>32.161999999999999</v>
      </c>
      <c r="I176" s="197"/>
      <c r="J176" s="198">
        <f>ROUND(I176*H176,2)</f>
        <v>0</v>
      </c>
      <c r="K176" s="194" t="s">
        <v>193</v>
      </c>
      <c r="L176" s="61"/>
      <c r="M176" s="199" t="s">
        <v>21</v>
      </c>
      <c r="N176" s="200" t="s">
        <v>48</v>
      </c>
      <c r="O176" s="4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194</v>
      </c>
      <c r="AT176" s="24" t="s">
        <v>189</v>
      </c>
      <c r="AU176" s="24" t="s">
        <v>87</v>
      </c>
      <c r="AY176" s="24" t="s">
        <v>187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85</v>
      </c>
      <c r="BK176" s="203">
        <f>ROUND(I176*H176,2)</f>
        <v>0</v>
      </c>
      <c r="BL176" s="24" t="s">
        <v>194</v>
      </c>
      <c r="BM176" s="24" t="s">
        <v>1890</v>
      </c>
    </row>
    <row r="177" spans="2:65" s="1" customFormat="1" ht="25.5" customHeight="1">
      <c r="B177" s="41"/>
      <c r="C177" s="192" t="s">
        <v>348</v>
      </c>
      <c r="D177" s="192" t="s">
        <v>189</v>
      </c>
      <c r="E177" s="193" t="s">
        <v>942</v>
      </c>
      <c r="F177" s="194" t="s">
        <v>1635</v>
      </c>
      <c r="G177" s="195" t="s">
        <v>304</v>
      </c>
      <c r="H177" s="196">
        <v>795.90499999999997</v>
      </c>
      <c r="I177" s="197"/>
      <c r="J177" s="198">
        <f>ROUND(I177*H177,2)</f>
        <v>0</v>
      </c>
      <c r="K177" s="194" t="s">
        <v>193</v>
      </c>
      <c r="L177" s="61"/>
      <c r="M177" s="199" t="s">
        <v>21</v>
      </c>
      <c r="N177" s="200" t="s">
        <v>48</v>
      </c>
      <c r="O177" s="4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194</v>
      </c>
      <c r="AT177" s="24" t="s">
        <v>189</v>
      </c>
      <c r="AU177" s="24" t="s">
        <v>87</v>
      </c>
      <c r="AY177" s="24" t="s">
        <v>187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85</v>
      </c>
      <c r="BK177" s="203">
        <f>ROUND(I177*H177,2)</f>
        <v>0</v>
      </c>
      <c r="BL177" s="24" t="s">
        <v>194</v>
      </c>
      <c r="BM177" s="24" t="s">
        <v>1891</v>
      </c>
    </row>
    <row r="178" spans="2:65" s="11" customFormat="1" ht="13.5">
      <c r="B178" s="204"/>
      <c r="C178" s="205"/>
      <c r="D178" s="206" t="s">
        <v>223</v>
      </c>
      <c r="E178" s="207" t="s">
        <v>21</v>
      </c>
      <c r="F178" s="208" t="s">
        <v>1892</v>
      </c>
      <c r="G178" s="205"/>
      <c r="H178" s="209">
        <v>795.90499999999997</v>
      </c>
      <c r="I178" s="210"/>
      <c r="J178" s="205"/>
      <c r="K178" s="205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223</v>
      </c>
      <c r="AU178" s="215" t="s">
        <v>87</v>
      </c>
      <c r="AV178" s="11" t="s">
        <v>87</v>
      </c>
      <c r="AW178" s="11" t="s">
        <v>40</v>
      </c>
      <c r="AX178" s="11" t="s">
        <v>85</v>
      </c>
      <c r="AY178" s="215" t="s">
        <v>187</v>
      </c>
    </row>
    <row r="179" spans="2:65" s="10" customFormat="1" ht="29.85" customHeight="1">
      <c r="B179" s="176"/>
      <c r="C179" s="177"/>
      <c r="D179" s="178" t="s">
        <v>76</v>
      </c>
      <c r="E179" s="190" t="s">
        <v>917</v>
      </c>
      <c r="F179" s="190" t="s">
        <v>918</v>
      </c>
      <c r="G179" s="177"/>
      <c r="H179" s="177"/>
      <c r="I179" s="180"/>
      <c r="J179" s="191">
        <f>BK179</f>
        <v>0</v>
      </c>
      <c r="K179" s="177"/>
      <c r="L179" s="182"/>
      <c r="M179" s="183"/>
      <c r="N179" s="184"/>
      <c r="O179" s="184"/>
      <c r="P179" s="185">
        <f>SUM(P180:P183)</f>
        <v>0</v>
      </c>
      <c r="Q179" s="184"/>
      <c r="R179" s="185">
        <f>SUM(R180:R183)</f>
        <v>0</v>
      </c>
      <c r="S179" s="184"/>
      <c r="T179" s="186">
        <f>SUM(T180:T183)</f>
        <v>0</v>
      </c>
      <c r="AR179" s="187" t="s">
        <v>85</v>
      </c>
      <c r="AT179" s="188" t="s">
        <v>76</v>
      </c>
      <c r="AU179" s="188" t="s">
        <v>85</v>
      </c>
      <c r="AY179" s="187" t="s">
        <v>187</v>
      </c>
      <c r="BK179" s="189">
        <f>SUM(BK180:BK183)</f>
        <v>0</v>
      </c>
    </row>
    <row r="180" spans="2:65" s="1" customFormat="1" ht="25.5" customHeight="1">
      <c r="B180" s="41"/>
      <c r="C180" s="192" t="s">
        <v>353</v>
      </c>
      <c r="D180" s="192" t="s">
        <v>189</v>
      </c>
      <c r="E180" s="193" t="s">
        <v>920</v>
      </c>
      <c r="F180" s="194" t="s">
        <v>921</v>
      </c>
      <c r="G180" s="195" t="s">
        <v>304</v>
      </c>
      <c r="H180" s="196">
        <v>0.78700000000000003</v>
      </c>
      <c r="I180" s="197"/>
      <c r="J180" s="198">
        <f>ROUND(I180*H180,2)</f>
        <v>0</v>
      </c>
      <c r="K180" s="194" t="s">
        <v>193</v>
      </c>
      <c r="L180" s="61"/>
      <c r="M180" s="199" t="s">
        <v>21</v>
      </c>
      <c r="N180" s="200" t="s">
        <v>48</v>
      </c>
      <c r="O180" s="4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194</v>
      </c>
      <c r="AT180" s="24" t="s">
        <v>189</v>
      </c>
      <c r="AU180" s="24" t="s">
        <v>87</v>
      </c>
      <c r="AY180" s="24" t="s">
        <v>187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85</v>
      </c>
      <c r="BK180" s="203">
        <f>ROUND(I180*H180,2)</f>
        <v>0</v>
      </c>
      <c r="BL180" s="24" t="s">
        <v>194</v>
      </c>
      <c r="BM180" s="24" t="s">
        <v>1893</v>
      </c>
    </row>
    <row r="181" spans="2:65" s="1" customFormat="1" ht="25.5" customHeight="1">
      <c r="B181" s="41"/>
      <c r="C181" s="192" t="s">
        <v>358</v>
      </c>
      <c r="D181" s="192" t="s">
        <v>189</v>
      </c>
      <c r="E181" s="193" t="s">
        <v>924</v>
      </c>
      <c r="F181" s="194" t="s">
        <v>925</v>
      </c>
      <c r="G181" s="195" t="s">
        <v>304</v>
      </c>
      <c r="H181" s="196">
        <v>0.78700000000000003</v>
      </c>
      <c r="I181" s="197"/>
      <c r="J181" s="198">
        <f>ROUND(I181*H181,2)</f>
        <v>0</v>
      </c>
      <c r="K181" s="194" t="s">
        <v>193</v>
      </c>
      <c r="L181" s="61"/>
      <c r="M181" s="199" t="s">
        <v>21</v>
      </c>
      <c r="N181" s="200" t="s">
        <v>48</v>
      </c>
      <c r="O181" s="4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194</v>
      </c>
      <c r="AT181" s="24" t="s">
        <v>189</v>
      </c>
      <c r="AU181" s="24" t="s">
        <v>87</v>
      </c>
      <c r="AY181" s="24" t="s">
        <v>187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85</v>
      </c>
      <c r="BK181" s="203">
        <f>ROUND(I181*H181,2)</f>
        <v>0</v>
      </c>
      <c r="BL181" s="24" t="s">
        <v>194</v>
      </c>
      <c r="BM181" s="24" t="s">
        <v>1894</v>
      </c>
    </row>
    <row r="182" spans="2:65" s="1" customFormat="1" ht="25.5" customHeight="1">
      <c r="B182" s="41"/>
      <c r="C182" s="192" t="s">
        <v>363</v>
      </c>
      <c r="D182" s="192" t="s">
        <v>189</v>
      </c>
      <c r="E182" s="193" t="s">
        <v>928</v>
      </c>
      <c r="F182" s="194" t="s">
        <v>929</v>
      </c>
      <c r="G182" s="195" t="s">
        <v>304</v>
      </c>
      <c r="H182" s="196">
        <v>3.9350000000000001</v>
      </c>
      <c r="I182" s="197"/>
      <c r="J182" s="198">
        <f>ROUND(I182*H182,2)</f>
        <v>0</v>
      </c>
      <c r="K182" s="194" t="s">
        <v>193</v>
      </c>
      <c r="L182" s="61"/>
      <c r="M182" s="199" t="s">
        <v>21</v>
      </c>
      <c r="N182" s="200" t="s">
        <v>48</v>
      </c>
      <c r="O182" s="42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4" t="s">
        <v>194</v>
      </c>
      <c r="AT182" s="24" t="s">
        <v>189</v>
      </c>
      <c r="AU182" s="24" t="s">
        <v>87</v>
      </c>
      <c r="AY182" s="24" t="s">
        <v>187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85</v>
      </c>
      <c r="BK182" s="203">
        <f>ROUND(I182*H182,2)</f>
        <v>0</v>
      </c>
      <c r="BL182" s="24" t="s">
        <v>194</v>
      </c>
      <c r="BM182" s="24" t="s">
        <v>1895</v>
      </c>
    </row>
    <row r="183" spans="2:65" s="11" customFormat="1" ht="13.5">
      <c r="B183" s="204"/>
      <c r="C183" s="205"/>
      <c r="D183" s="206" t="s">
        <v>223</v>
      </c>
      <c r="E183" s="207" t="s">
        <v>21</v>
      </c>
      <c r="F183" s="208" t="s">
        <v>1896</v>
      </c>
      <c r="G183" s="205"/>
      <c r="H183" s="209">
        <v>3.9350000000000001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223</v>
      </c>
      <c r="AU183" s="215" t="s">
        <v>87</v>
      </c>
      <c r="AV183" s="11" t="s">
        <v>87</v>
      </c>
      <c r="AW183" s="11" t="s">
        <v>40</v>
      </c>
      <c r="AX183" s="11" t="s">
        <v>85</v>
      </c>
      <c r="AY183" s="215" t="s">
        <v>187</v>
      </c>
    </row>
    <row r="184" spans="2:65" s="10" customFormat="1" ht="37.35" customHeight="1">
      <c r="B184" s="176"/>
      <c r="C184" s="177"/>
      <c r="D184" s="178" t="s">
        <v>76</v>
      </c>
      <c r="E184" s="179" t="s">
        <v>983</v>
      </c>
      <c r="F184" s="179" t="s">
        <v>984</v>
      </c>
      <c r="G184" s="177"/>
      <c r="H184" s="177"/>
      <c r="I184" s="180"/>
      <c r="J184" s="181">
        <f>BK184</f>
        <v>0</v>
      </c>
      <c r="K184" s="177"/>
      <c r="L184" s="182"/>
      <c r="M184" s="183"/>
      <c r="N184" s="184"/>
      <c r="O184" s="184"/>
      <c r="P184" s="185">
        <f>P185</f>
        <v>0</v>
      </c>
      <c r="Q184" s="184"/>
      <c r="R184" s="185">
        <f>R185</f>
        <v>0</v>
      </c>
      <c r="S184" s="184"/>
      <c r="T184" s="186">
        <f>T185</f>
        <v>0</v>
      </c>
      <c r="AR184" s="187" t="s">
        <v>194</v>
      </c>
      <c r="AT184" s="188" t="s">
        <v>76</v>
      </c>
      <c r="AU184" s="188" t="s">
        <v>77</v>
      </c>
      <c r="AY184" s="187" t="s">
        <v>187</v>
      </c>
      <c r="BK184" s="189">
        <f>BK185</f>
        <v>0</v>
      </c>
    </row>
    <row r="185" spans="2:65" s="10" customFormat="1" ht="19.899999999999999" customHeight="1">
      <c r="B185" s="176"/>
      <c r="C185" s="177"/>
      <c r="D185" s="178" t="s">
        <v>76</v>
      </c>
      <c r="E185" s="190" t="s">
        <v>985</v>
      </c>
      <c r="F185" s="190" t="s">
        <v>986</v>
      </c>
      <c r="G185" s="177"/>
      <c r="H185" s="177"/>
      <c r="I185" s="180"/>
      <c r="J185" s="191">
        <f>BK185</f>
        <v>0</v>
      </c>
      <c r="K185" s="177"/>
      <c r="L185" s="182"/>
      <c r="M185" s="183"/>
      <c r="N185" s="184"/>
      <c r="O185" s="184"/>
      <c r="P185" s="185">
        <f>P186</f>
        <v>0</v>
      </c>
      <c r="Q185" s="184"/>
      <c r="R185" s="185">
        <f>R186</f>
        <v>0</v>
      </c>
      <c r="S185" s="184"/>
      <c r="T185" s="186">
        <f>T186</f>
        <v>0</v>
      </c>
      <c r="AR185" s="187" t="s">
        <v>194</v>
      </c>
      <c r="AT185" s="188" t="s">
        <v>76</v>
      </c>
      <c r="AU185" s="188" t="s">
        <v>85</v>
      </c>
      <c r="AY185" s="187" t="s">
        <v>187</v>
      </c>
      <c r="BK185" s="189">
        <f>BK186</f>
        <v>0</v>
      </c>
    </row>
    <row r="186" spans="2:65" s="1" customFormat="1" ht="25.5" customHeight="1">
      <c r="B186" s="41"/>
      <c r="C186" s="192" t="s">
        <v>371</v>
      </c>
      <c r="D186" s="192" t="s">
        <v>189</v>
      </c>
      <c r="E186" s="193" t="s">
        <v>988</v>
      </c>
      <c r="F186" s="194" t="s">
        <v>1227</v>
      </c>
      <c r="G186" s="195" t="s">
        <v>192</v>
      </c>
      <c r="H186" s="196">
        <v>4</v>
      </c>
      <c r="I186" s="197"/>
      <c r="J186" s="198">
        <f>ROUND(I186*H186,2)</f>
        <v>0</v>
      </c>
      <c r="K186" s="194" t="s">
        <v>193</v>
      </c>
      <c r="L186" s="61"/>
      <c r="M186" s="199" t="s">
        <v>21</v>
      </c>
      <c r="N186" s="200" t="s">
        <v>48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256</v>
      </c>
      <c r="AT186" s="24" t="s">
        <v>189</v>
      </c>
      <c r="AU186" s="24" t="s">
        <v>87</v>
      </c>
      <c r="AY186" s="24" t="s">
        <v>187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85</v>
      </c>
      <c r="BK186" s="203">
        <f>ROUND(I186*H186,2)</f>
        <v>0</v>
      </c>
      <c r="BL186" s="24" t="s">
        <v>256</v>
      </c>
      <c r="BM186" s="24" t="s">
        <v>1792</v>
      </c>
    </row>
    <row r="187" spans="2:65" s="10" customFormat="1" ht="37.35" customHeight="1">
      <c r="B187" s="176"/>
      <c r="C187" s="177"/>
      <c r="D187" s="178" t="s">
        <v>76</v>
      </c>
      <c r="E187" s="179" t="s">
        <v>1004</v>
      </c>
      <c r="F187" s="179" t="s">
        <v>1004</v>
      </c>
      <c r="G187" s="177"/>
      <c r="H187" s="177"/>
      <c r="I187" s="180"/>
      <c r="J187" s="181">
        <f>BK187</f>
        <v>0</v>
      </c>
      <c r="K187" s="177"/>
      <c r="L187" s="182"/>
      <c r="M187" s="183"/>
      <c r="N187" s="184"/>
      <c r="O187" s="184"/>
      <c r="P187" s="185">
        <f>P188</f>
        <v>0</v>
      </c>
      <c r="Q187" s="184"/>
      <c r="R187" s="185">
        <f>R188</f>
        <v>0</v>
      </c>
      <c r="S187" s="184"/>
      <c r="T187" s="186">
        <f>T188</f>
        <v>0</v>
      </c>
      <c r="AR187" s="187" t="s">
        <v>194</v>
      </c>
      <c r="AT187" s="188" t="s">
        <v>76</v>
      </c>
      <c r="AU187" s="188" t="s">
        <v>77</v>
      </c>
      <c r="AY187" s="187" t="s">
        <v>187</v>
      </c>
      <c r="BK187" s="189">
        <f>BK188</f>
        <v>0</v>
      </c>
    </row>
    <row r="188" spans="2:65" s="10" customFormat="1" ht="19.899999999999999" customHeight="1">
      <c r="B188" s="176"/>
      <c r="C188" s="177"/>
      <c r="D188" s="178" t="s">
        <v>76</v>
      </c>
      <c r="E188" s="190" t="s">
        <v>1540</v>
      </c>
      <c r="F188" s="190" t="s">
        <v>1005</v>
      </c>
      <c r="G188" s="177"/>
      <c r="H188" s="177"/>
      <c r="I188" s="180"/>
      <c r="J188" s="191">
        <f>BK188</f>
        <v>0</v>
      </c>
      <c r="K188" s="177"/>
      <c r="L188" s="182"/>
      <c r="M188" s="183"/>
      <c r="N188" s="184"/>
      <c r="O188" s="184"/>
      <c r="P188" s="185">
        <f>SUM(P189:P196)</f>
        <v>0</v>
      </c>
      <c r="Q188" s="184"/>
      <c r="R188" s="185">
        <f>SUM(R189:R196)</f>
        <v>0</v>
      </c>
      <c r="S188" s="184"/>
      <c r="T188" s="186">
        <f>SUM(T189:T196)</f>
        <v>0</v>
      </c>
      <c r="AR188" s="187" t="s">
        <v>194</v>
      </c>
      <c r="AT188" s="188" t="s">
        <v>76</v>
      </c>
      <c r="AU188" s="188" t="s">
        <v>85</v>
      </c>
      <c r="AY188" s="187" t="s">
        <v>187</v>
      </c>
      <c r="BK188" s="189">
        <f>SUM(BK189:BK196)</f>
        <v>0</v>
      </c>
    </row>
    <row r="189" spans="2:65" s="1" customFormat="1" ht="16.5" customHeight="1">
      <c r="B189" s="41"/>
      <c r="C189" s="192" t="s">
        <v>528</v>
      </c>
      <c r="D189" s="192" t="s">
        <v>189</v>
      </c>
      <c r="E189" s="193" t="s">
        <v>1897</v>
      </c>
      <c r="F189" s="194" t="s">
        <v>1639</v>
      </c>
      <c r="G189" s="195" t="s">
        <v>304</v>
      </c>
      <c r="H189" s="196">
        <v>4.2</v>
      </c>
      <c r="I189" s="197"/>
      <c r="J189" s="198">
        <f>ROUND(I189*H189,2)</f>
        <v>0</v>
      </c>
      <c r="K189" s="194" t="s">
        <v>193</v>
      </c>
      <c r="L189" s="61"/>
      <c r="M189" s="199" t="s">
        <v>21</v>
      </c>
      <c r="N189" s="200" t="s">
        <v>48</v>
      </c>
      <c r="O189" s="4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256</v>
      </c>
      <c r="AT189" s="24" t="s">
        <v>189</v>
      </c>
      <c r="AU189" s="24" t="s">
        <v>87</v>
      </c>
      <c r="AY189" s="24" t="s">
        <v>187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85</v>
      </c>
      <c r="BK189" s="203">
        <f>ROUND(I189*H189,2)</f>
        <v>0</v>
      </c>
      <c r="BL189" s="24" t="s">
        <v>256</v>
      </c>
      <c r="BM189" s="24" t="s">
        <v>1898</v>
      </c>
    </row>
    <row r="190" spans="2:65" s="11" customFormat="1" ht="13.5">
      <c r="B190" s="204"/>
      <c r="C190" s="205"/>
      <c r="D190" s="206" t="s">
        <v>223</v>
      </c>
      <c r="E190" s="207" t="s">
        <v>21</v>
      </c>
      <c r="F190" s="208" t="s">
        <v>1887</v>
      </c>
      <c r="G190" s="205"/>
      <c r="H190" s="209">
        <v>4.2</v>
      </c>
      <c r="I190" s="210"/>
      <c r="J190" s="205"/>
      <c r="K190" s="205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223</v>
      </c>
      <c r="AU190" s="215" t="s">
        <v>87</v>
      </c>
      <c r="AV190" s="11" t="s">
        <v>87</v>
      </c>
      <c r="AW190" s="11" t="s">
        <v>40</v>
      </c>
      <c r="AX190" s="11" t="s">
        <v>85</v>
      </c>
      <c r="AY190" s="215" t="s">
        <v>187</v>
      </c>
    </row>
    <row r="191" spans="2:65" s="1" customFormat="1" ht="25.5" customHeight="1">
      <c r="B191" s="41"/>
      <c r="C191" s="192" t="s">
        <v>533</v>
      </c>
      <c r="D191" s="192" t="s">
        <v>189</v>
      </c>
      <c r="E191" s="193" t="s">
        <v>1899</v>
      </c>
      <c r="F191" s="194" t="s">
        <v>1900</v>
      </c>
      <c r="G191" s="195" t="s">
        <v>304</v>
      </c>
      <c r="H191" s="196">
        <v>12.202999999999999</v>
      </c>
      <c r="I191" s="197"/>
      <c r="J191" s="198">
        <f>ROUND(I191*H191,2)</f>
        <v>0</v>
      </c>
      <c r="K191" s="194" t="s">
        <v>193</v>
      </c>
      <c r="L191" s="61"/>
      <c r="M191" s="199" t="s">
        <v>21</v>
      </c>
      <c r="N191" s="200" t="s">
        <v>48</v>
      </c>
      <c r="O191" s="4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256</v>
      </c>
      <c r="AT191" s="24" t="s">
        <v>189</v>
      </c>
      <c r="AU191" s="24" t="s">
        <v>87</v>
      </c>
      <c r="AY191" s="24" t="s">
        <v>187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85</v>
      </c>
      <c r="BK191" s="203">
        <f>ROUND(I191*H191,2)</f>
        <v>0</v>
      </c>
      <c r="BL191" s="24" t="s">
        <v>256</v>
      </c>
      <c r="BM191" s="24" t="s">
        <v>1901</v>
      </c>
    </row>
    <row r="192" spans="2:65" s="11" customFormat="1" ht="13.5">
      <c r="B192" s="204"/>
      <c r="C192" s="205"/>
      <c r="D192" s="206" t="s">
        <v>223</v>
      </c>
      <c r="E192" s="207" t="s">
        <v>21</v>
      </c>
      <c r="F192" s="208" t="s">
        <v>1885</v>
      </c>
      <c r="G192" s="205"/>
      <c r="H192" s="209">
        <v>12.202999999999999</v>
      </c>
      <c r="I192" s="210"/>
      <c r="J192" s="205"/>
      <c r="K192" s="205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223</v>
      </c>
      <c r="AU192" s="215" t="s">
        <v>87</v>
      </c>
      <c r="AV192" s="11" t="s">
        <v>87</v>
      </c>
      <c r="AW192" s="11" t="s">
        <v>40</v>
      </c>
      <c r="AX192" s="11" t="s">
        <v>85</v>
      </c>
      <c r="AY192" s="215" t="s">
        <v>187</v>
      </c>
    </row>
    <row r="193" spans="2:65" s="1" customFormat="1" ht="25.5" customHeight="1">
      <c r="B193" s="41"/>
      <c r="C193" s="192" t="s">
        <v>537</v>
      </c>
      <c r="D193" s="192" t="s">
        <v>189</v>
      </c>
      <c r="E193" s="193" t="s">
        <v>359</v>
      </c>
      <c r="F193" s="194" t="s">
        <v>1902</v>
      </c>
      <c r="G193" s="195" t="s">
        <v>304</v>
      </c>
      <c r="H193" s="196">
        <v>11.041</v>
      </c>
      <c r="I193" s="197"/>
      <c r="J193" s="198">
        <f>ROUND(I193*H193,2)</f>
        <v>0</v>
      </c>
      <c r="K193" s="194" t="s">
        <v>193</v>
      </c>
      <c r="L193" s="61"/>
      <c r="M193" s="199" t="s">
        <v>21</v>
      </c>
      <c r="N193" s="200" t="s">
        <v>48</v>
      </c>
      <c r="O193" s="4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256</v>
      </c>
      <c r="AT193" s="24" t="s">
        <v>189</v>
      </c>
      <c r="AU193" s="24" t="s">
        <v>87</v>
      </c>
      <c r="AY193" s="24" t="s">
        <v>187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85</v>
      </c>
      <c r="BK193" s="203">
        <f>ROUND(I193*H193,2)</f>
        <v>0</v>
      </c>
      <c r="BL193" s="24" t="s">
        <v>256</v>
      </c>
      <c r="BM193" s="24" t="s">
        <v>1903</v>
      </c>
    </row>
    <row r="194" spans="2:65" s="11" customFormat="1" ht="13.5">
      <c r="B194" s="204"/>
      <c r="C194" s="205"/>
      <c r="D194" s="206" t="s">
        <v>223</v>
      </c>
      <c r="E194" s="207" t="s">
        <v>21</v>
      </c>
      <c r="F194" s="208" t="s">
        <v>1886</v>
      </c>
      <c r="G194" s="205"/>
      <c r="H194" s="209">
        <v>11.041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223</v>
      </c>
      <c r="AU194" s="215" t="s">
        <v>87</v>
      </c>
      <c r="AV194" s="11" t="s">
        <v>87</v>
      </c>
      <c r="AW194" s="11" t="s">
        <v>40</v>
      </c>
      <c r="AX194" s="11" t="s">
        <v>85</v>
      </c>
      <c r="AY194" s="215" t="s">
        <v>187</v>
      </c>
    </row>
    <row r="195" spans="2:65" s="1" customFormat="1" ht="25.5" customHeight="1">
      <c r="B195" s="41"/>
      <c r="C195" s="192" t="s">
        <v>542</v>
      </c>
      <c r="D195" s="192" t="s">
        <v>189</v>
      </c>
      <c r="E195" s="193" t="s">
        <v>1232</v>
      </c>
      <c r="F195" s="194" t="s">
        <v>1008</v>
      </c>
      <c r="G195" s="195" t="s">
        <v>192</v>
      </c>
      <c r="H195" s="196">
        <v>2</v>
      </c>
      <c r="I195" s="197"/>
      <c r="J195" s="198">
        <f>ROUND(I195*H195,2)</f>
        <v>0</v>
      </c>
      <c r="K195" s="194" t="s">
        <v>193</v>
      </c>
      <c r="L195" s="61"/>
      <c r="M195" s="199" t="s">
        <v>21</v>
      </c>
      <c r="N195" s="200" t="s">
        <v>48</v>
      </c>
      <c r="O195" s="4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1009</v>
      </c>
      <c r="AT195" s="24" t="s">
        <v>189</v>
      </c>
      <c r="AU195" s="24" t="s">
        <v>87</v>
      </c>
      <c r="AY195" s="24" t="s">
        <v>187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85</v>
      </c>
      <c r="BK195" s="203">
        <f>ROUND(I195*H195,2)</f>
        <v>0</v>
      </c>
      <c r="BL195" s="24" t="s">
        <v>1009</v>
      </c>
      <c r="BM195" s="24" t="s">
        <v>1904</v>
      </c>
    </row>
    <row r="196" spans="2:65" s="1" customFormat="1" ht="16.5" customHeight="1">
      <c r="B196" s="41"/>
      <c r="C196" s="192" t="s">
        <v>547</v>
      </c>
      <c r="D196" s="192" t="s">
        <v>189</v>
      </c>
      <c r="E196" s="193" t="s">
        <v>1012</v>
      </c>
      <c r="F196" s="194" t="s">
        <v>1013</v>
      </c>
      <c r="G196" s="195" t="s">
        <v>1014</v>
      </c>
      <c r="H196" s="196">
        <v>1</v>
      </c>
      <c r="I196" s="197"/>
      <c r="J196" s="198">
        <f>ROUND(I196*H196,2)</f>
        <v>0</v>
      </c>
      <c r="K196" s="194" t="s">
        <v>193</v>
      </c>
      <c r="L196" s="61"/>
      <c r="M196" s="199" t="s">
        <v>21</v>
      </c>
      <c r="N196" s="216" t="s">
        <v>48</v>
      </c>
      <c r="O196" s="217"/>
      <c r="P196" s="218">
        <f>O196*H196</f>
        <v>0</v>
      </c>
      <c r="Q196" s="218">
        <v>0</v>
      </c>
      <c r="R196" s="218">
        <f>Q196*H196</f>
        <v>0</v>
      </c>
      <c r="S196" s="218">
        <v>0</v>
      </c>
      <c r="T196" s="219">
        <f>S196*H196</f>
        <v>0</v>
      </c>
      <c r="AR196" s="24" t="s">
        <v>1009</v>
      </c>
      <c r="AT196" s="24" t="s">
        <v>189</v>
      </c>
      <c r="AU196" s="24" t="s">
        <v>87</v>
      </c>
      <c r="AY196" s="24" t="s">
        <v>187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85</v>
      </c>
      <c r="BK196" s="203">
        <f>ROUND(I196*H196,2)</f>
        <v>0</v>
      </c>
      <c r="BL196" s="24" t="s">
        <v>1009</v>
      </c>
      <c r="BM196" s="24" t="s">
        <v>1905</v>
      </c>
    </row>
    <row r="197" spans="2:65" s="1" customFormat="1" ht="6.95" customHeight="1">
      <c r="B197" s="56"/>
      <c r="C197" s="57"/>
      <c r="D197" s="57"/>
      <c r="E197" s="57"/>
      <c r="F197" s="57"/>
      <c r="G197" s="57"/>
      <c r="H197" s="57"/>
      <c r="I197" s="139"/>
      <c r="J197" s="57"/>
      <c r="K197" s="57"/>
      <c r="L197" s="61"/>
    </row>
  </sheetData>
  <sheetProtection algorithmName="SHA-512" hashValue="Dam+sMWdNgT2EoQAMOPQGB1Oxy15NQ88sb+pOaw2dX8HtDseQKEwfJQVRfD2Kdg6W0Zl7Jwc3n6ofwocPEZiRQ==" saltValue="IEEdYH5pMsySao18kHie+A0weYCp1VSulm1cv+ESxFsyZNTSJGi4NSsYkYeO/l1jUMzf+3zHykqeZkennvIOew==" spinCount="100000" sheet="1" objects="1" scenarios="1" formatColumns="0" formatRows="0" autoFilter="0"/>
  <autoFilter ref="C85:K196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47</vt:i4>
      </vt:variant>
    </vt:vector>
  </HeadingPairs>
  <TitlesOfParts>
    <vt:vector size="71" baseType="lpstr">
      <vt:lpstr>Rekapitulace stavby</vt:lpstr>
      <vt:lpstr>___001_II - Příprava stav...</vt:lpstr>
      <vt:lpstr>___101 - Komunikace - par...</vt:lpstr>
      <vt:lpstr>___102 - Komunikace - odt...</vt:lpstr>
      <vt:lpstr>___201 - Opěrná zeď (Sprá...</vt:lpstr>
      <vt:lpstr>___301.1 - Kanalizační př...</vt:lpstr>
      <vt:lpstr>___301.2 - Kanalizační př...</vt:lpstr>
      <vt:lpstr>___302.1 - Vodovodní příp...</vt:lpstr>
      <vt:lpstr>___302.2 - Vodovodní příp...</vt:lpstr>
      <vt:lpstr>___303 - Hospodaření se s...</vt:lpstr>
      <vt:lpstr>___401 - Osvětlení parkov...</vt:lpstr>
      <vt:lpstr>___402 - Osvětlení odtaho...</vt:lpstr>
      <vt:lpstr>___403 - Elektrická přípo...</vt:lpstr>
      <vt:lpstr>___404 - Přípojka sdělova...</vt:lpstr>
      <vt:lpstr>___405 - Elektronický zab...</vt:lpstr>
      <vt:lpstr>___406.1 - Přeložka kabel...</vt:lpstr>
      <vt:lpstr>___406.2 - Přeložka kabel...</vt:lpstr>
      <vt:lpstr>___407 - Přeložka kabelů ...</vt:lpstr>
      <vt:lpstr>___408 - Příprava pro nab...</vt:lpstr>
      <vt:lpstr>___801 - Sadové úpravy</vt:lpstr>
      <vt:lpstr>___802 - Odborná ochrana ...</vt:lpstr>
      <vt:lpstr>___901 - Vedlejší rozpočt...</vt:lpstr>
      <vt:lpstr>___902 - Ochrana pláně př...</vt:lpstr>
      <vt:lpstr>Pokyny pro vyplnění</vt:lpstr>
      <vt:lpstr>'___001_II - Příprava stav...'!Názvy_tisku</vt:lpstr>
      <vt:lpstr>'___101 - Komunikace - par...'!Názvy_tisku</vt:lpstr>
      <vt:lpstr>'___102 - Komunikace - odt...'!Názvy_tisku</vt:lpstr>
      <vt:lpstr>'___201 - Opěrná zeď (Sprá...'!Názvy_tisku</vt:lpstr>
      <vt:lpstr>'___301.1 - Kanalizační př...'!Názvy_tisku</vt:lpstr>
      <vt:lpstr>'___301.2 - Kanalizační př...'!Názvy_tisku</vt:lpstr>
      <vt:lpstr>'___302.1 - Vodovodní příp...'!Názvy_tisku</vt:lpstr>
      <vt:lpstr>'___302.2 - Vodovodní příp...'!Názvy_tisku</vt:lpstr>
      <vt:lpstr>'___303 - Hospodaření se s...'!Názvy_tisku</vt:lpstr>
      <vt:lpstr>'___401 - Osvětlení parkov...'!Názvy_tisku</vt:lpstr>
      <vt:lpstr>'___402 - Osvětlení odtaho...'!Názvy_tisku</vt:lpstr>
      <vt:lpstr>'___403 - Elektrická přípo...'!Názvy_tisku</vt:lpstr>
      <vt:lpstr>'___404 - Přípojka sdělova...'!Názvy_tisku</vt:lpstr>
      <vt:lpstr>'___405 - Elektronický zab...'!Názvy_tisku</vt:lpstr>
      <vt:lpstr>'___406.1 - Přeložka kabel...'!Názvy_tisku</vt:lpstr>
      <vt:lpstr>'___406.2 - Přeložka kabel...'!Názvy_tisku</vt:lpstr>
      <vt:lpstr>'___407 - Přeložka kabelů ...'!Názvy_tisku</vt:lpstr>
      <vt:lpstr>'___408 - Příprava pro nab...'!Názvy_tisku</vt:lpstr>
      <vt:lpstr>'___801 - Sadové úpravy'!Názvy_tisku</vt:lpstr>
      <vt:lpstr>'___802 - Odborná ochrana ...'!Názvy_tisku</vt:lpstr>
      <vt:lpstr>'___901 - Vedlejší rozpočt...'!Názvy_tisku</vt:lpstr>
      <vt:lpstr>'___902 - Ochrana pláně př...'!Názvy_tisku</vt:lpstr>
      <vt:lpstr>'Rekapitulace stavby'!Názvy_tisku</vt:lpstr>
      <vt:lpstr>'___001_II - Příprava stav...'!Oblast_tisku</vt:lpstr>
      <vt:lpstr>'___101 - Komunikace - par...'!Oblast_tisku</vt:lpstr>
      <vt:lpstr>'___102 - Komunikace - odt...'!Oblast_tisku</vt:lpstr>
      <vt:lpstr>'___201 - Opěrná zeď (Sprá...'!Oblast_tisku</vt:lpstr>
      <vt:lpstr>'___301.1 - Kanalizační př...'!Oblast_tisku</vt:lpstr>
      <vt:lpstr>'___301.2 - Kanalizační př...'!Oblast_tisku</vt:lpstr>
      <vt:lpstr>'___302.1 - Vodovodní příp...'!Oblast_tisku</vt:lpstr>
      <vt:lpstr>'___302.2 - Vodovodní příp...'!Oblast_tisku</vt:lpstr>
      <vt:lpstr>'___303 - Hospodaření se s...'!Oblast_tisku</vt:lpstr>
      <vt:lpstr>'___401 - Osvětlení parkov...'!Oblast_tisku</vt:lpstr>
      <vt:lpstr>'___402 - Osvětlení odtaho...'!Oblast_tisku</vt:lpstr>
      <vt:lpstr>'___403 - Elektrická přípo...'!Oblast_tisku</vt:lpstr>
      <vt:lpstr>'___404 - Přípojka sdělova...'!Oblast_tisku</vt:lpstr>
      <vt:lpstr>'___405 - Elektronický zab...'!Oblast_tisku</vt:lpstr>
      <vt:lpstr>'___406.1 - Přeložka kabel...'!Oblast_tisku</vt:lpstr>
      <vt:lpstr>'___406.2 - Přeložka kabel...'!Oblast_tisku</vt:lpstr>
      <vt:lpstr>'___407 - Přeložka kabelů ...'!Oblast_tisku</vt:lpstr>
      <vt:lpstr>'___408 - Příprava pro nab...'!Oblast_tisku</vt:lpstr>
      <vt:lpstr>'___801 - Sadové úpravy'!Oblast_tisku</vt:lpstr>
      <vt:lpstr>'___802 - Odborná ochrana ...'!Oblast_tisku</vt:lpstr>
      <vt:lpstr>'___901 - Vedlejší rozpočt...'!Oblast_tisku</vt:lpstr>
      <vt:lpstr>'___902 - Ochrana pláně př...'!Oblast_tisku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PAWLICK\Sinpps-9</dc:creator>
  <cp:lastModifiedBy>Sinpps-9</cp:lastModifiedBy>
  <cp:lastPrinted>2018-05-02T09:51:22Z</cp:lastPrinted>
  <dcterms:created xsi:type="dcterms:W3CDTF">2018-05-02T09:47:01Z</dcterms:created>
  <dcterms:modified xsi:type="dcterms:W3CDTF">2018-05-02T09:51:30Z</dcterms:modified>
</cp:coreProperties>
</file>